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430" activeTab="2"/>
  </bookViews>
  <sheets>
    <sheet name="Rekapitulace stavby" sheetId="1" r:id="rId1"/>
    <sheet name="03 - Oprava bytu č. 102" sheetId="2" r:id="rId2"/>
    <sheet name="04 - Oprava bytu č. 506" sheetId="3" r:id="rId3"/>
    <sheet name="05 - Oprava bytu č. 510" sheetId="4" r:id="rId4"/>
    <sheet name="06 - Oprava bytu č. 604" sheetId="5" r:id="rId5"/>
    <sheet name="07 - Oprava bytu č. 607" sheetId="6" r:id="rId6"/>
    <sheet name="08 - Vedlejší rozpočtové ..." sheetId="7" r:id="rId7"/>
  </sheets>
  <definedNames>
    <definedName name="_xlnm._FilterDatabase" localSheetId="1" hidden="1">'03 - Oprava bytu č. 102'!$C$127:$K$257</definedName>
    <definedName name="_xlnm._FilterDatabase" localSheetId="2" hidden="1">'04 - Oprava bytu č. 506'!$C$128:$K$255</definedName>
    <definedName name="_xlnm._FilterDatabase" localSheetId="3" hidden="1">'05 - Oprava bytu č. 510'!$C$127:$K$240</definedName>
    <definedName name="_xlnm._FilterDatabase" localSheetId="4" hidden="1">'06 - Oprava bytu č. 604'!$C$127:$K$248</definedName>
    <definedName name="_xlnm._FilterDatabase" localSheetId="5" hidden="1">'07 - Oprava bytu č. 607'!$C$129:$K$314</definedName>
    <definedName name="_xlnm._FilterDatabase" localSheetId="6" hidden="1">'08 - Vedlejší rozpočtové ...'!$C$120:$K$131</definedName>
    <definedName name="_xlnm.Print_Area" localSheetId="1">'03 - Oprava bytu č. 102'!$C$4:$J$76,'03 - Oprava bytu č. 102'!$C$82:$J$109,'03 - Oprava bytu č. 102'!$C$115:$J$257</definedName>
    <definedName name="_xlnm.Print_Area" localSheetId="2">'04 - Oprava bytu č. 506'!$C$4:$J$76,'04 - Oprava bytu č. 506'!$C$82:$J$110,'04 - Oprava bytu č. 506'!$C$116:$J$255</definedName>
    <definedName name="_xlnm.Print_Area" localSheetId="3">'05 - Oprava bytu č. 510'!$C$4:$J$76,'05 - Oprava bytu č. 510'!$C$82:$J$109,'05 - Oprava bytu č. 510'!$C$115:$J$240</definedName>
    <definedName name="_xlnm.Print_Area" localSheetId="4">'06 - Oprava bytu č. 604'!$C$4:$J$76,'06 - Oprava bytu č. 604'!$C$82:$J$109,'06 - Oprava bytu č. 604'!$C$115:$J$248</definedName>
    <definedName name="_xlnm.Print_Area" localSheetId="5">'07 - Oprava bytu č. 607'!$C$4:$J$76,'07 - Oprava bytu č. 607'!$C$82:$J$111,'07 - Oprava bytu č. 607'!$C$117:$J$314</definedName>
    <definedName name="_xlnm.Print_Area" localSheetId="6">'08 - Vedlejší rozpočtové ...'!$C$4:$J$76,'08 - Vedlejší rozpočtové ...'!$C$82:$J$102,'08 - Vedlejší rozpočtové ...'!$C$108:$J$131</definedName>
    <definedName name="_xlnm.Print_Area" localSheetId="0">'Rekapitulace stavby'!$D$4:$AO$76,'Rekapitulace stavby'!$C$82:$AQ$101</definedName>
    <definedName name="_xlnm.Print_Titles" localSheetId="0">'Rekapitulace stavby'!$92:$92</definedName>
    <definedName name="_xlnm.Print_Titles" localSheetId="1">'03 - Oprava bytu č. 102'!$127:$127</definedName>
    <definedName name="_xlnm.Print_Titles" localSheetId="2">'04 - Oprava bytu č. 506'!$128:$128</definedName>
    <definedName name="_xlnm.Print_Titles" localSheetId="3">'05 - Oprava bytu č. 510'!$127:$127</definedName>
    <definedName name="_xlnm.Print_Titles" localSheetId="4">'06 - Oprava bytu č. 604'!$127:$127</definedName>
    <definedName name="_xlnm.Print_Titles" localSheetId="5">'07 - Oprava bytu č. 607'!$129:$129</definedName>
    <definedName name="_xlnm.Print_Titles" localSheetId="6">'08 - Vedlejší rozpočtové ...'!$120:$120</definedName>
  </definedNames>
  <calcPr calcId="162913"/>
</workbook>
</file>

<file path=xl/sharedStrings.xml><?xml version="1.0" encoding="utf-8"?>
<sst xmlns="http://schemas.openxmlformats.org/spreadsheetml/2006/main" count="8556" uniqueCount="881">
  <si>
    <t>Export Komplet</t>
  </si>
  <si>
    <t/>
  </si>
  <si>
    <t>2.0</t>
  </si>
  <si>
    <t>ZAMOK</t>
  </si>
  <si>
    <t>False</t>
  </si>
  <si>
    <t>{e9affac6-2f98-44fd-90d8-a01597e6edd8}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</si>
  <si>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</si>
  <si>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</si>
  <si>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</si>
  <si>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</si>
  <si>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</si>
  <si>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</si>
  <si>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</si>
  <si>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</si>
  <si>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2024-03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</si>
  <si>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</si>
  <si>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</si>
  <si>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Šlejnická 5, Praha 6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</si>
  <si>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</si>
  <si>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</si>
  <si>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</si>
  <si>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</si>
  <si>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</si>
  <si>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</si>
  <si>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</si>
  <si>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</si>
  <si>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Uchazeč:</t>
  </si>
  <si>
    <t>Vyplň údaj</t>
  </si>
  <si>
    <t>Projektant:</t>
  </si>
  <si>
    <t>Zpracovatel: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</si>
  <si>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</si>
  <si>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</si>
  <si>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</si>
  <si>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</si>
  <si>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</si>
  <si>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</si>
  <si>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</si>
  <si>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</si>
  <si>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</si>
  <si>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</si>
  <si>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</si>
  <si>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</si>
  <si>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</si>
  <si>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</si>
  <si>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</si>
  <si>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</si>
  <si>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</si>
  <si>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</si>
  <si>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</si>
  <si>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</si>
  <si>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</si>
  <si>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</si>
  <si>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</si>
  <si>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</si>
  <si>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</si>
  <si>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</si>
  <si>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</si>
  <si>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</si>
  <si>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</si>
  <si>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</si>
  <si>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</si>
  <si>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</si>
  <si>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</si>
  <si>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</si>
  <si>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</si>
  <si>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</si>
  <si>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</si>
  <si>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</si>
  <si>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</si>
  <si>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</si>
  <si>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</si>
  <si>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</si>
  <si>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</si>
  <si>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</si>
  <si>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</si>
  <si>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</si>
  <si>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</si>
  <si>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03</t>
  </si>
  <si>
    <t>Oprava bytu č. 102</t>
  </si>
  <si>
    <t>STA</t>
  </si>
  <si>
    <t>1</t>
  </si>
  <si>
    <t>{9b9b2ce4-7d43-4b24-b3a0-ffff65e7c14f}</t>
  </si>
  <si>
    <t>2</t>
  </si>
  <si>
    <t>04</t>
  </si>
  <si>
    <t>Oprava bytu č. 506</t>
  </si>
  <si>
    <t>{51ad2129-abc2-4ff1-a6ba-5c54812d815d}</t>
  </si>
  <si>
    <t>05</t>
  </si>
  <si>
    <t>Oprava bytu č. 510</t>
  </si>
  <si>
    <t>{9897f241-cf61-41bb-83b0-7edb377a7421}</t>
  </si>
  <si>
    <t>06</t>
  </si>
  <si>
    <t>Oprava bytu č. 604</t>
  </si>
  <si>
    <t>{e7f1071b-7640-4387-be53-3d7105bbb8d7}</t>
  </si>
  <si>
    <t>07</t>
  </si>
  <si>
    <t>Oprava bytu č. 607</t>
  </si>
  <si>
    <t>{a84d9141-c171-4899-9725-087f01ca7ea4}</t>
  </si>
  <si>
    <t>08</t>
  </si>
  <si>
    <t>Vedlejší rozpočtové náklady</t>
  </si>
  <si>
    <t>{e20d5760-9408-4919-849d-f562be18260f}</t>
  </si>
  <si>
    <t>KRYCÍ LIST SOUPISU PRACÍ</t>
  </si>
  <si>
    <t>Objekt:</t>
  </si>
  <si>
    <t>03 - Oprava bytu č. 102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</si>
  <si>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</si>
  <si>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</si>
  <si>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</si>
  <si>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</si>
  <si>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</si>
  <si>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</si>
  <si>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</si>
  <si>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</si>
  <si>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</si>
  <si>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</si>
  <si>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</si>
  <si>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725 - Zdravotechnika - zařizovací předměty</t>
  </si>
  <si>
    <t xml:space="preserve">    751 - Vzduchotechnika</t>
  </si>
  <si>
    <t xml:space="preserve">    766 - Konstrukce truhlářské</t>
  </si>
  <si>
    <t xml:space="preserve">    781 - Dokončovací práce - obklady</t>
  </si>
  <si>
    <t xml:space="preserve">    784 - Dokončovací práce - malby a tapety</t>
  </si>
  <si>
    <t xml:space="preserve">    786 - Dokončovací práce - čalounické úpravy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</si>
  <si>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</si>
  <si>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</si>
  <si>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</si>
  <si>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</si>
  <si>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</si>
  <si>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</si>
  <si>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</si>
  <si>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</si>
  <si>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</si>
  <si>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</si>
  <si>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</si>
  <si>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</si>
  <si>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</si>
  <si>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</si>
  <si>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</si>
  <si>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</si>
  <si>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</si>
  <si>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</si>
  <si>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</si>
  <si>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612315211</t>
  </si>
  <si>
    <t>Vápenná hladká omítka malých ploch do 0,09 m2 na stěnách</t>
  </si>
  <si>
    <t>kus</t>
  </si>
  <si>
    <t>4</t>
  </si>
  <si>
    <t>219042327</t>
  </si>
  <si>
    <t>9</t>
  </si>
  <si>
    <t>Ostatní konstrukce a práce, bourání</t>
  </si>
  <si>
    <t>952901111</t>
  </si>
  <si>
    <t>Vyčištění budov bytové a občanské výstavby při výšce podlaží do 4 m</t>
  </si>
  <si>
    <t>m2</t>
  </si>
  <si>
    <t>-1100764856</t>
  </si>
  <si>
    <t>VV</t>
  </si>
  <si>
    <t xml:space="preserve">Kompletní úklid bytu (podlahy, zásuvky a vypínače, světla atd.) </t>
  </si>
  <si>
    <t>chodba</t>
  </si>
  <si>
    <t>1,65*1,20</t>
  </si>
  <si>
    <t>koupelna</t>
  </si>
  <si>
    <t>1,9*2,2</t>
  </si>
  <si>
    <t>pokoj s kuchyní</t>
  </si>
  <si>
    <t>4,2*4,8</t>
  </si>
  <si>
    <t>Součet</t>
  </si>
  <si>
    <t>997</t>
  </si>
  <si>
    <t>Přesun sutě</t>
  </si>
  <si>
    <t>3</t>
  </si>
  <si>
    <t>997013211</t>
  </si>
  <si>
    <t>Vnitrostaveništní doprava suti a vybouraných hmot pro budovy v do 6 m ručně</t>
  </si>
  <si>
    <t>t</t>
  </si>
  <si>
    <t>-1770846492</t>
  </si>
  <si>
    <t>997013219</t>
  </si>
  <si>
    <t>Příplatek k vnitrostaveništní dopravě suti a vybouraných hmot za zvětšenou dopravu suti ZKD 10 m</t>
  </si>
  <si>
    <t>299855045</t>
  </si>
  <si>
    <t>0,205*2 'Přepočtené koeficientem množství</t>
  </si>
  <si>
    <t>5</t>
  </si>
  <si>
    <t>997013501</t>
  </si>
  <si>
    <t>Odvoz suti a vybouraných hmot na skládku nebo meziskládku do 1 km se složením</t>
  </si>
  <si>
    <t>51905052</t>
  </si>
  <si>
    <t>997013509</t>
  </si>
  <si>
    <t>Příplatek k odvozu suti a vybouraných hmot na skládku ZKD 1 km přes 1 km</t>
  </si>
  <si>
    <t>-118557476</t>
  </si>
  <si>
    <t>0,205*19 'Přepočtené koeficientem množství</t>
  </si>
  <si>
    <t>7</t>
  </si>
  <si>
    <t>997013631</t>
  </si>
  <si>
    <t>Poplatek za uložení na skládce (skládkovné) stavebního odpadu směsného kód odpadu 17 09 04</t>
  </si>
  <si>
    <t>-1591741788</t>
  </si>
  <si>
    <t>998</t>
  </si>
  <si>
    <t>Přesun hmot</t>
  </si>
  <si>
    <t>8</t>
  </si>
  <si>
    <t>998018001</t>
  </si>
  <si>
    <t>Přesun hmot ruční pro budovy v do 6 m</t>
  </si>
  <si>
    <t>-2091663730</t>
  </si>
  <si>
    <t>998018011</t>
  </si>
  <si>
    <t>Příplatek k ručnímu přesunu hmot pro budovy za zvětšený přesun ZKD 100 m</t>
  </si>
  <si>
    <t>-1788394890</t>
  </si>
  <si>
    <t>PSV</t>
  </si>
  <si>
    <t>Práce a dodávky PSV</t>
  </si>
  <si>
    <t>725</t>
  </si>
  <si>
    <t>Zdravotechnika - zařizovací předměty</t>
  </si>
  <si>
    <t>10</t>
  </si>
  <si>
    <t>725629R</t>
  </si>
  <si>
    <t>Montáž vařiče sklokeramického</t>
  </si>
  <si>
    <t>soubor</t>
  </si>
  <si>
    <t>16</t>
  </si>
  <si>
    <t>1903092488</t>
  </si>
  <si>
    <t>11</t>
  </si>
  <si>
    <t>M</t>
  </si>
  <si>
    <t>54112302</t>
  </si>
  <si>
    <t>deska varná sklokeramická 2 varné zóny</t>
  </si>
  <si>
    <t>32</t>
  </si>
  <si>
    <t>-2116021441</t>
  </si>
  <si>
    <t>725819401</t>
  </si>
  <si>
    <t>Montáž ventilů rohových G 1/2" s připojovací trubičkou</t>
  </si>
  <si>
    <t>-240683936</t>
  </si>
  <si>
    <t>13</t>
  </si>
  <si>
    <t>55141001</t>
  </si>
  <si>
    <t>kohout kulový rohový mosazný R 1/2"x3/8"</t>
  </si>
  <si>
    <t>-197331638</t>
  </si>
  <si>
    <t>14</t>
  </si>
  <si>
    <t>725820801</t>
  </si>
  <si>
    <t>Demontáž baterie nástěnné do G 3 / 4</t>
  </si>
  <si>
    <t>557895533</t>
  </si>
  <si>
    <t>sprcha</t>
  </si>
  <si>
    <t>15</t>
  </si>
  <si>
    <t>725820802</t>
  </si>
  <si>
    <t>Demontáž baterie stojánkové do jednoho otvoru</t>
  </si>
  <si>
    <t>-1322522870</t>
  </si>
  <si>
    <t>kuchyně</t>
  </si>
  <si>
    <t>umyvadlo</t>
  </si>
  <si>
    <t>725829111</t>
  </si>
  <si>
    <t>Montáž baterie stojánkové dřezové G 1/2"</t>
  </si>
  <si>
    <t>2125897871</t>
  </si>
  <si>
    <t>17</t>
  </si>
  <si>
    <t>55143974</t>
  </si>
  <si>
    <t>baterie dřezová páková stojánková s otáčivým ústím dl ramínka 220mm</t>
  </si>
  <si>
    <t>-904178088</t>
  </si>
  <si>
    <t>18</t>
  </si>
  <si>
    <t>725829131</t>
  </si>
  <si>
    <t>Montáž baterie umyvadlové stojánkové G 1/2" ostatní typ</t>
  </si>
  <si>
    <t>766662113</t>
  </si>
  <si>
    <t>19</t>
  </si>
  <si>
    <t>55145686</t>
  </si>
  <si>
    <t>baterie umyvadlová stojánková páková</t>
  </si>
  <si>
    <t>-1074452468</t>
  </si>
  <si>
    <t>20</t>
  </si>
  <si>
    <t>725849411</t>
  </si>
  <si>
    <t>Montáž baterie sprchové nástěnná s nastavitelnou výškou sprchy</t>
  </si>
  <si>
    <t>-320248000</t>
  </si>
  <si>
    <t>55145588</t>
  </si>
  <si>
    <t>baterie sprchová nástěnná bez příslušenství</t>
  </si>
  <si>
    <t>1330020097</t>
  </si>
  <si>
    <t>22</t>
  </si>
  <si>
    <t>55145003</t>
  </si>
  <si>
    <t>souprava sprchová komplet</t>
  </si>
  <si>
    <t>sada</t>
  </si>
  <si>
    <t>1802716657</t>
  </si>
  <si>
    <t>23</t>
  </si>
  <si>
    <t>725869214</t>
  </si>
  <si>
    <t>Montáž zápachových uzávěrek džezových dvoudílných DN 50</t>
  </si>
  <si>
    <t>-961235012</t>
  </si>
  <si>
    <t>24</t>
  </si>
  <si>
    <t>55161107</t>
  </si>
  <si>
    <t>uzávěrka zápachová dřezová s přípojkou pro myčku a pračku DN 50</t>
  </si>
  <si>
    <t>-569093605</t>
  </si>
  <si>
    <t>25</t>
  </si>
  <si>
    <t>998725101</t>
  </si>
  <si>
    <t>Přesun hmot tonážní pro zařizovací předměty v objektech v do 6 m</t>
  </si>
  <si>
    <t>1338422390</t>
  </si>
  <si>
    <t>26</t>
  </si>
  <si>
    <t>998725181</t>
  </si>
  <si>
    <t>Příplatek k přesunu hmot tonážní 725 prováděný bez použití mechanizace</t>
  </si>
  <si>
    <t>1444132536</t>
  </si>
  <si>
    <t>27</t>
  </si>
  <si>
    <t>998725192</t>
  </si>
  <si>
    <t>Příplatek k přesunu hmot tonážní 725 za zvětšený přesun do 100 m</t>
  </si>
  <si>
    <t>-1055175253</t>
  </si>
  <si>
    <t>751</t>
  </si>
  <si>
    <t>Vzduchotechnika</t>
  </si>
  <si>
    <t>28</t>
  </si>
  <si>
    <t>751398021</t>
  </si>
  <si>
    <t>Montáž větrací mřížky stěnové do 0,040 m2</t>
  </si>
  <si>
    <t>928543904</t>
  </si>
  <si>
    <t>29</t>
  </si>
  <si>
    <t>42972391</t>
  </si>
  <si>
    <t>mřížka stěnová uzavřená jednořadá kovová lamel</t>
  </si>
  <si>
    <t>-1678872200</t>
  </si>
  <si>
    <t>30</t>
  </si>
  <si>
    <t>751398821</t>
  </si>
  <si>
    <t>Demontáž větrací mřížky stěnové průřezu do 0,040 m2</t>
  </si>
  <si>
    <t>134621521</t>
  </si>
  <si>
    <t>766</t>
  </si>
  <si>
    <t>Konstrukce truhlářské</t>
  </si>
  <si>
    <t>31</t>
  </si>
  <si>
    <t>766664957</t>
  </si>
  <si>
    <t>Výměna zámku interiérových dveří</t>
  </si>
  <si>
    <t>-96296179</t>
  </si>
  <si>
    <t>766664958</t>
  </si>
  <si>
    <t>Výměna klik se štítky interiérových dveří</t>
  </si>
  <si>
    <t>918900410</t>
  </si>
  <si>
    <t>33</t>
  </si>
  <si>
    <t>766811111</t>
  </si>
  <si>
    <t>Montáž korpusu kuchyňských skříněk spodních na stěnu š do 600 mm</t>
  </si>
  <si>
    <t>-1541080890</t>
  </si>
  <si>
    <t>34</t>
  </si>
  <si>
    <t>450UD60R</t>
  </si>
  <si>
    <t>Kuchyňská skříňka spodní s dvířky 60x87x56 cm bílá</t>
  </si>
  <si>
    <t>1393030197</t>
  </si>
  <si>
    <t>35</t>
  </si>
  <si>
    <t>766811151</t>
  </si>
  <si>
    <t>Montáž korpusu kuchyňských skříněk horních na stěnu š do 600 mm</t>
  </si>
  <si>
    <t>1723477487</t>
  </si>
  <si>
    <t>36</t>
  </si>
  <si>
    <t>405WDAF657RN</t>
  </si>
  <si>
    <t>Kuchyňská skříňka horní pro digestoř 60x57,6x35 cm bílá</t>
  </si>
  <si>
    <t>-1221431012</t>
  </si>
  <si>
    <t>37</t>
  </si>
  <si>
    <t>450W601L</t>
  </si>
  <si>
    <t>Kuchyňská skříňka horní s dvířky 60x72x35 cm bílá</t>
  </si>
  <si>
    <t>938830712</t>
  </si>
  <si>
    <t>38</t>
  </si>
  <si>
    <t>766811213</t>
  </si>
  <si>
    <t>Montáž kuchyňské pracovní desky bez výřezu dl přes 2000 do 4000 mm</t>
  </si>
  <si>
    <t>854548381</t>
  </si>
  <si>
    <t>39</t>
  </si>
  <si>
    <t>60722275</t>
  </si>
  <si>
    <t>deska dřevotřísková laminovaná dřevěný dekor 2070x2800mm tl 38mm</t>
  </si>
  <si>
    <t>-1615722655</t>
  </si>
  <si>
    <t>40</t>
  </si>
  <si>
    <t>766811223</t>
  </si>
  <si>
    <t>Příplatek k montáži kuchyňské pracovní desky za usazení dřezu</t>
  </si>
  <si>
    <t>930941397</t>
  </si>
  <si>
    <t>41</t>
  </si>
  <si>
    <t>55231082</t>
  </si>
  <si>
    <t>dřez nerez s odkládací ploškou vestavný 780x480mm</t>
  </si>
  <si>
    <t>-1131987341</t>
  </si>
  <si>
    <t>42</t>
  </si>
  <si>
    <t>766811143</t>
  </si>
  <si>
    <t>Příplatek k montáži kuchyňských skříněk za usazení vestavěné lednice</t>
  </si>
  <si>
    <t>1636296219</t>
  </si>
  <si>
    <t>43</t>
  </si>
  <si>
    <t>766001R</t>
  </si>
  <si>
    <t>Dodávka lednice 90 l bílá</t>
  </si>
  <si>
    <t>1515271290</t>
  </si>
  <si>
    <t>44</t>
  </si>
  <si>
    <t>766811144</t>
  </si>
  <si>
    <t>Příplatek k montáži kuchyňských skříněk za usazení vestavěné digestoře</t>
  </si>
  <si>
    <t>1070188248</t>
  </si>
  <si>
    <t>45</t>
  </si>
  <si>
    <t>42958002</t>
  </si>
  <si>
    <t>odsavač par (digestoř) nerez, max. výkon 370 m3/hod</t>
  </si>
  <si>
    <t>2092365634</t>
  </si>
  <si>
    <t>46</t>
  </si>
  <si>
    <t>766812840</t>
  </si>
  <si>
    <t>Demontáž kuchyňských linek dřevěných nebo kovových dl přes 1,8 do 2,1 m</t>
  </si>
  <si>
    <t>1284509673</t>
  </si>
  <si>
    <t>47</t>
  </si>
  <si>
    <t>998766101</t>
  </si>
  <si>
    <t>Přesun hmot tonážní pro kce truhlářské v objektech v do 6 m</t>
  </si>
  <si>
    <t>564341653</t>
  </si>
  <si>
    <t>48</t>
  </si>
  <si>
    <t>998766181</t>
  </si>
  <si>
    <t>Příplatek k přesunu hmot tonážní 766 prováděný bez použití mechanizace</t>
  </si>
  <si>
    <t>304752186</t>
  </si>
  <si>
    <t>49</t>
  </si>
  <si>
    <t>998766192</t>
  </si>
  <si>
    <t>Příplatek k přesunu hmot tonážní 766 za zvětšený přesun do 100 m</t>
  </si>
  <si>
    <t>20416444</t>
  </si>
  <si>
    <t>781</t>
  </si>
  <si>
    <t>Dokončovací práce - obklady</t>
  </si>
  <si>
    <t>50</t>
  </si>
  <si>
    <t>781495115</t>
  </si>
  <si>
    <t>Spárování vnitřních obkladů silikonem</t>
  </si>
  <si>
    <t>m</t>
  </si>
  <si>
    <t>-2084808874</t>
  </si>
  <si>
    <t>51</t>
  </si>
  <si>
    <t>781495211</t>
  </si>
  <si>
    <t>Čištění vnitřních ploch stěn po provedení obkladu chemickými prostředky</t>
  </si>
  <si>
    <t>-1835082682</t>
  </si>
  <si>
    <t>(1,9*2+2,2*2)*2,10-0,8*1,97</t>
  </si>
  <si>
    <t>(0,6*2,30)</t>
  </si>
  <si>
    <t>52</t>
  </si>
  <si>
    <t>776411111</t>
  </si>
  <si>
    <t>Montáž obvodových soklíků výšky do 80 mm</t>
  </si>
  <si>
    <t>870452117</t>
  </si>
  <si>
    <t>1,9*2+2,2*2-0,8</t>
  </si>
  <si>
    <t>53</t>
  </si>
  <si>
    <t>28411008</t>
  </si>
  <si>
    <t>lišta soklová PVC 16x60mm</t>
  </si>
  <si>
    <t>-454290434</t>
  </si>
  <si>
    <t>7,4*1,05 'Přepočtené koeficientem množství</t>
  </si>
  <si>
    <t>54</t>
  </si>
  <si>
    <t>998781101</t>
  </si>
  <si>
    <t>Přesun hmot tonážní pro obklady keramické v objektech v do 6 m</t>
  </si>
  <si>
    <t>-2020453012</t>
  </si>
  <si>
    <t>55</t>
  </si>
  <si>
    <t>998781181</t>
  </si>
  <si>
    <t>Příplatek k přesunu hmot tonážní 781 prováděný bez použití mechanizace</t>
  </si>
  <si>
    <t>470632902</t>
  </si>
  <si>
    <t>56</t>
  </si>
  <si>
    <t>998781192</t>
  </si>
  <si>
    <t>Příplatek k přesunu hmot tonážní 781 za zvětšený přesun do 100 m</t>
  </si>
  <si>
    <t>1309329338</t>
  </si>
  <si>
    <t>784</t>
  </si>
  <si>
    <t>Dokončovací práce - malby a tapety</t>
  </si>
  <si>
    <t>57</t>
  </si>
  <si>
    <t>784111001</t>
  </si>
  <si>
    <t>Oprášení (ometení ) podkladu v místnostech v do 3,80 m</t>
  </si>
  <si>
    <t>1577607813</t>
  </si>
  <si>
    <t>58</t>
  </si>
  <si>
    <t>784121001</t>
  </si>
  <si>
    <t>Oškrabání malby v místnostech v do 3,80 m</t>
  </si>
  <si>
    <t>-1775125549</t>
  </si>
  <si>
    <t>59</t>
  </si>
  <si>
    <t>784121011</t>
  </si>
  <si>
    <t>Rozmývání podkladu po oškrabání malby v místnostech v do 3,80 m</t>
  </si>
  <si>
    <t>10972033</t>
  </si>
  <si>
    <t>60</t>
  </si>
  <si>
    <t>784161001</t>
  </si>
  <si>
    <t>Tmelení spar a rohů šířky do 3 mm akrylátovým tmelem v místnostech v do 3,80 m</t>
  </si>
  <si>
    <t>273042182</t>
  </si>
  <si>
    <t>61</t>
  </si>
  <si>
    <t>784171101</t>
  </si>
  <si>
    <t>Zakrytí vnitřních podlah včetně pozdějšího odkrytí</t>
  </si>
  <si>
    <t>1360680048</t>
  </si>
  <si>
    <t>podlaha</t>
  </si>
  <si>
    <t>4,2*4,8+1,65*1,2+1,9*2,2</t>
  </si>
  <si>
    <t>62</t>
  </si>
  <si>
    <t>58124844</t>
  </si>
  <si>
    <t>fólie pro malířské potřeby zakrývací tl 25µ 4x5m</t>
  </si>
  <si>
    <t>-48850745</t>
  </si>
  <si>
    <t>26,32*1,2 'Přepočtené koeficientem množství</t>
  </si>
  <si>
    <t>63</t>
  </si>
  <si>
    <t>784171121</t>
  </si>
  <si>
    <t>Zakrytí vnitřních ploch konstrukcí nebo prvků v místnostech v do 3,80 m</t>
  </si>
  <si>
    <t>-1376761001</t>
  </si>
  <si>
    <t>64</t>
  </si>
  <si>
    <t>58124842</t>
  </si>
  <si>
    <t>fólie pro malířské potřeby zakrývací tl 7µ 4x5m</t>
  </si>
  <si>
    <t>1206153466</t>
  </si>
  <si>
    <t>10*1,2 'Přepočtené koeficientem množství</t>
  </si>
  <si>
    <t>65</t>
  </si>
  <si>
    <t>784181121.1</t>
  </si>
  <si>
    <t>Hloubková jednonásobná bezbarvá penetrace podkladu v místnostech v do 3,80 m</t>
  </si>
  <si>
    <t>571800062</t>
  </si>
  <si>
    <t>66</t>
  </si>
  <si>
    <t>784211101.1</t>
  </si>
  <si>
    <t>Dvojnásobné bílé malby ze směsí za mokra výborně oděruvzdorných v místnostech v do 3,80 m</t>
  </si>
  <si>
    <t>-133541616</t>
  </si>
  <si>
    <t>STĚNY</t>
  </si>
  <si>
    <t>byt č. 102</t>
  </si>
  <si>
    <t>pokoj</t>
  </si>
  <si>
    <t>(4,2*2+4,8*2)*2,70-0,8*1,97</t>
  </si>
  <si>
    <t>(1,65*2+1,2*2)*2,7-0,8*1,97*3</t>
  </si>
  <si>
    <t>(1,9*2+2,2*2)*0,60</t>
  </si>
  <si>
    <t>STROPY</t>
  </si>
  <si>
    <t>67</t>
  </si>
  <si>
    <t>784211141</t>
  </si>
  <si>
    <t>Příplatek k cenám 2x maleb ze směsí za mokra oděruvzdorných za provádění pl do 5 m2</t>
  </si>
  <si>
    <t>1194091658</t>
  </si>
  <si>
    <t>(1,9*2+2,2*2)*0,6</t>
  </si>
  <si>
    <t>786</t>
  </si>
  <si>
    <t>Dokončovací práce - čalounické úpravy</t>
  </si>
  <si>
    <t>68</t>
  </si>
  <si>
    <t>786624R</t>
  </si>
  <si>
    <t>Seřízení a vyčištění lamelové žaluzie do oken kovových</t>
  </si>
  <si>
    <t>kompl.</t>
  </si>
  <si>
    <t>-850507530</t>
  </si>
  <si>
    <t>04 - Oprava bytu č. 506</t>
  </si>
  <si>
    <t xml:space="preserve">    776 - Podlahy povlakové</t>
  </si>
  <si>
    <t>1544413150</t>
  </si>
  <si>
    <t>1288549843</t>
  </si>
  <si>
    <t>952901131</t>
  </si>
  <si>
    <t>Čištění budov omytí konstrukcí nebo prvků</t>
  </si>
  <si>
    <t>1944622879</t>
  </si>
  <si>
    <t>kuchyňská linka</t>
  </si>
  <si>
    <t>2,5*2,0</t>
  </si>
  <si>
    <t>997013213</t>
  </si>
  <si>
    <t>Vnitrostaveništní doprava suti a vybouraných hmot pro budovy v přes 9 do 12 m ručně</t>
  </si>
  <si>
    <t>-1199334675</t>
  </si>
  <si>
    <t>-1828384795</t>
  </si>
  <si>
    <t>0,087*2 'Přepočtené koeficientem množství</t>
  </si>
  <si>
    <t>-458140375</t>
  </si>
  <si>
    <t>816364829</t>
  </si>
  <si>
    <t>0,087*19 'Přepočtené koeficientem množství</t>
  </si>
  <si>
    <t>-122705883</t>
  </si>
  <si>
    <t>998018002</t>
  </si>
  <si>
    <t>Přesun hmot ruční pro budovy v přes 6 do 12 m</t>
  </si>
  <si>
    <t>-8568962</t>
  </si>
  <si>
    <t>2072014130</t>
  </si>
  <si>
    <t>-3765156</t>
  </si>
  <si>
    <t>1198210652</t>
  </si>
  <si>
    <t>1485897859</t>
  </si>
  <si>
    <t>-372467230</t>
  </si>
  <si>
    <t>1221603096</t>
  </si>
  <si>
    <t>834459983</t>
  </si>
  <si>
    <t>656445571</t>
  </si>
  <si>
    <t>-1086265377</t>
  </si>
  <si>
    <t>-1919591525</t>
  </si>
  <si>
    <t>-409309021</t>
  </si>
  <si>
    <t>-1482909550</t>
  </si>
  <si>
    <t>998725102</t>
  </si>
  <si>
    <t>Přesun hmot tonážní pro zařizovací předměty v objektech v přes 6 do 12 m</t>
  </si>
  <si>
    <t>1771732292</t>
  </si>
  <si>
    <t>-1247304963</t>
  </si>
  <si>
    <t>1908814647</t>
  </si>
  <si>
    <t>-1788757496</t>
  </si>
  <si>
    <t>1677758416</t>
  </si>
  <si>
    <t>32338503</t>
  </si>
  <si>
    <t>766621723</t>
  </si>
  <si>
    <t>Montáž oken - zpětná montáž garnýže</t>
  </si>
  <si>
    <t>397740652</t>
  </si>
  <si>
    <t>776</t>
  </si>
  <si>
    <t>Podlahy povlakové</t>
  </si>
  <si>
    <t>776111116</t>
  </si>
  <si>
    <t>Odstranění zbytků lepidla z podkladu povlakových podlah broušením</t>
  </si>
  <si>
    <t>-548353634</t>
  </si>
  <si>
    <t>776111311</t>
  </si>
  <si>
    <t>Vysátí podkladu povlakových podlah</t>
  </si>
  <si>
    <t>1381804377</t>
  </si>
  <si>
    <t>633811111</t>
  </si>
  <si>
    <t>Broušení nerovností betonových podlah do 2 mm - stržení šlemu</t>
  </si>
  <si>
    <t>-1181906538</t>
  </si>
  <si>
    <t>776201811</t>
  </si>
  <si>
    <t>Demontáž lepených povlakových podlah bez podložky ručně</t>
  </si>
  <si>
    <t>-415056698</t>
  </si>
  <si>
    <t>776221111</t>
  </si>
  <si>
    <t>Lepení pásů z PVC standardním lepidlem</t>
  </si>
  <si>
    <t>-2075198125</t>
  </si>
  <si>
    <t>28411110</t>
  </si>
  <si>
    <t>PVC vinyl heterogenní s textilní podložkou tl 2,9mm, nášlapná vrstva 0,35mm, hořlavost Cfl-s1, smykové tření µ &gt;=0,3, třída zátěže 23/31, útlum 16dB, otlak 0,2</t>
  </si>
  <si>
    <t>-702494204</t>
  </si>
  <si>
    <t>20,16*1,1 'Přepočtené koeficientem množství</t>
  </si>
  <si>
    <t>776223112</t>
  </si>
  <si>
    <t>Spoj povlakových podlahovin z PVC svařováním za studena</t>
  </si>
  <si>
    <t>1320946503</t>
  </si>
  <si>
    <t>776410811</t>
  </si>
  <si>
    <t>Odstranění soklíků a lišt pryžových nebo plastových</t>
  </si>
  <si>
    <t>-1287854961</t>
  </si>
  <si>
    <t>4,2*2+4,8*2</t>
  </si>
  <si>
    <t>-432050404</t>
  </si>
  <si>
    <t>160149612</t>
  </si>
  <si>
    <t>18*1,05 'Přepočtené koeficientem množství</t>
  </si>
  <si>
    <t>998776102</t>
  </si>
  <si>
    <t>Přesun hmot tonážní pro podlahy povlakové v objektech v přes 6 do 12 m</t>
  </si>
  <si>
    <t>-395687310</t>
  </si>
  <si>
    <t>998776181</t>
  </si>
  <si>
    <t>Příplatek k přesunu hmot tonážní 776 prováděný bez použití mechanizace</t>
  </si>
  <si>
    <t>-1819875599</t>
  </si>
  <si>
    <t>998776192</t>
  </si>
  <si>
    <t>Příplatek k přesunu hmot tonážní 776 za zvětšený přesun do 100 m</t>
  </si>
  <si>
    <t>-613513052</t>
  </si>
  <si>
    <t>627042037</t>
  </si>
  <si>
    <t>151643234</t>
  </si>
  <si>
    <t>998781102</t>
  </si>
  <si>
    <t>Přesun hmot tonážní pro obklady keramické v objektech v přes 6 do 12 m</t>
  </si>
  <si>
    <t>-987764201</t>
  </si>
  <si>
    <t>-1059686760</t>
  </si>
  <si>
    <t>-716655778</t>
  </si>
  <si>
    <t>1006968313</t>
  </si>
  <si>
    <t>-628774492</t>
  </si>
  <si>
    <t>1554396893</t>
  </si>
  <si>
    <t>996202968</t>
  </si>
  <si>
    <t>-234414293</t>
  </si>
  <si>
    <t>654288192</t>
  </si>
  <si>
    <t>1800791404</t>
  </si>
  <si>
    <t>271146601</t>
  </si>
  <si>
    <t>-1516651752</t>
  </si>
  <si>
    <t>1809142864</t>
  </si>
  <si>
    <t>byt č. 506</t>
  </si>
  <si>
    <t>-1760060478</t>
  </si>
  <si>
    <t>786624121</t>
  </si>
  <si>
    <t>Montáž lamelové žaluzie do oken zdvojených kovových otevíravých, sklápěcích a vyklápěcích</t>
  </si>
  <si>
    <t>-1638131133</t>
  </si>
  <si>
    <t>55346200</t>
  </si>
  <si>
    <t>žaluzie horizontální interiérové</t>
  </si>
  <si>
    <t>1371469594</t>
  </si>
  <si>
    <t xml:space="preserve">Demontáž lamelové žaluzie </t>
  </si>
  <si>
    <t>-1423882864</t>
  </si>
  <si>
    <t>05 - Oprava bytu č. 510</t>
  </si>
  <si>
    <t>972925394</t>
  </si>
  <si>
    <t>622325119</t>
  </si>
  <si>
    <t>Oprava vnější vápenné hladké omítky členitosti 1 stěn v rozsahu přes 80 do 100 %</t>
  </si>
  <si>
    <t>1753034502</t>
  </si>
  <si>
    <t>oprava omítky na balkoně</t>
  </si>
  <si>
    <t>1,0</t>
  </si>
  <si>
    <t>919578691</t>
  </si>
  <si>
    <t>2033953644</t>
  </si>
  <si>
    <t>2106906527</t>
  </si>
  <si>
    <t>2120619634</t>
  </si>
  <si>
    <t>0,096*2 'Přepočtené koeficientem množství</t>
  </si>
  <si>
    <t>-1355548323</t>
  </si>
  <si>
    <t>-2047764329</t>
  </si>
  <si>
    <t>0,096*19 'Přepočtené koeficientem množství</t>
  </si>
  <si>
    <t>64322682</t>
  </si>
  <si>
    <t>891775415</t>
  </si>
  <si>
    <t>762039313</t>
  </si>
  <si>
    <t>725610R</t>
  </si>
  <si>
    <t>Demontáž sklokeramického dvouvařiče</t>
  </si>
  <si>
    <t>1572578393</t>
  </si>
  <si>
    <t>1795038744</t>
  </si>
  <si>
    <t>843551949</t>
  </si>
  <si>
    <t>990666987</t>
  </si>
  <si>
    <t>1384595983</t>
  </si>
  <si>
    <t>400644977</t>
  </si>
  <si>
    <t>1598012139</t>
  </si>
  <si>
    <t>-226522203</t>
  </si>
  <si>
    <t>-1019760585</t>
  </si>
  <si>
    <t>-1914235768</t>
  </si>
  <si>
    <t>-1783938169</t>
  </si>
  <si>
    <t>182525200</t>
  </si>
  <si>
    <t>-1587110438</t>
  </si>
  <si>
    <t>mřížka stěnová uzavřená jednořadá kovová lamel 200x200 mm</t>
  </si>
  <si>
    <t>753840359</t>
  </si>
  <si>
    <t>784643410</t>
  </si>
  <si>
    <t>362910774</t>
  </si>
  <si>
    <t>-1853909812</t>
  </si>
  <si>
    <t>998766102</t>
  </si>
  <si>
    <t>Přesun hmot tonážní pro kce truhlářské v objektech v přes 6 do 12 m</t>
  </si>
  <si>
    <t>322226709</t>
  </si>
  <si>
    <t>2145432145</t>
  </si>
  <si>
    <t>-1666380167</t>
  </si>
  <si>
    <t>-1989113650</t>
  </si>
  <si>
    <t>685935740</t>
  </si>
  <si>
    <t>1552466036</t>
  </si>
  <si>
    <t>-716325630</t>
  </si>
  <si>
    <t>1296217660</t>
  </si>
  <si>
    <t>1921367721</t>
  </si>
  <si>
    <t>258617673</t>
  </si>
  <si>
    <t>-590415368</t>
  </si>
  <si>
    <t>-1268089903</t>
  </si>
  <si>
    <t>396905085</t>
  </si>
  <si>
    <t>-1913430266</t>
  </si>
  <si>
    <t>-56881814</t>
  </si>
  <si>
    <t>-1081315656</t>
  </si>
  <si>
    <t>-1358719641</t>
  </si>
  <si>
    <t>2007799138</t>
  </si>
  <si>
    <t>-1417340938</t>
  </si>
  <si>
    <t>2037420740</t>
  </si>
  <si>
    <t>byt č. 510</t>
  </si>
  <si>
    <t>1605400532</t>
  </si>
  <si>
    <t>722746149</t>
  </si>
  <si>
    <t>866412723</t>
  </si>
  <si>
    <t>786624R.1</t>
  </si>
  <si>
    <t>1708626902</t>
  </si>
  <si>
    <t>06 - Oprava bytu č. 604</t>
  </si>
  <si>
    <t>-1066597724</t>
  </si>
  <si>
    <t>-2122662431</t>
  </si>
  <si>
    <t>-1023058036</t>
  </si>
  <si>
    <t>4,2*5,3</t>
  </si>
  <si>
    <t>-1128043345</t>
  </si>
  <si>
    <t>-89588674</t>
  </si>
  <si>
    <t>296532300</t>
  </si>
  <si>
    <t>0,1*2 'Přepočtené koeficientem množství</t>
  </si>
  <si>
    <t>-172463177</t>
  </si>
  <si>
    <t>431121582</t>
  </si>
  <si>
    <t>0,1*19 'Přepočtené koeficientem množství</t>
  </si>
  <si>
    <t>-590978868</t>
  </si>
  <si>
    <t>1203847872</t>
  </si>
  <si>
    <t>-1098940670</t>
  </si>
  <si>
    <t>1020610195</t>
  </si>
  <si>
    <t>2103131514</t>
  </si>
  <si>
    <t>-1370202188</t>
  </si>
  <si>
    <t>-8917129</t>
  </si>
  <si>
    <t>-1706213952</t>
  </si>
  <si>
    <t>118496514</t>
  </si>
  <si>
    <t>1277471201</t>
  </si>
  <si>
    <t>-1104300548</t>
  </si>
  <si>
    <t>1571402007</t>
  </si>
  <si>
    <t>-1860998761</t>
  </si>
  <si>
    <t>-774301531</t>
  </si>
  <si>
    <t>-1128323671</t>
  </si>
  <si>
    <t>1815118280</t>
  </si>
  <si>
    <t>1374478995</t>
  </si>
  <si>
    <t>205563477</t>
  </si>
  <si>
    <t>-265041806</t>
  </si>
  <si>
    <t>-267975869</t>
  </si>
  <si>
    <t>1651269553</t>
  </si>
  <si>
    <t>405028154</t>
  </si>
  <si>
    <t>1340151390</t>
  </si>
  <si>
    <t>-53876395</t>
  </si>
  <si>
    <t>-147084618</t>
  </si>
  <si>
    <t>-1904736448</t>
  </si>
  <si>
    <t>1919975713</t>
  </si>
  <si>
    <t>-503015406</t>
  </si>
  <si>
    <t>1089180771</t>
  </si>
  <si>
    <t>-1354133012</t>
  </si>
  <si>
    <t>228964344</t>
  </si>
  <si>
    <t>-2027069788</t>
  </si>
  <si>
    <t>2015936322</t>
  </si>
  <si>
    <t>-534724171</t>
  </si>
  <si>
    <t>-120988221</t>
  </si>
  <si>
    <t>519684824</t>
  </si>
  <si>
    <t>-1518273056</t>
  </si>
  <si>
    <t>-2016818963</t>
  </si>
  <si>
    <t>-355423627</t>
  </si>
  <si>
    <t>902084427</t>
  </si>
  <si>
    <t>4,2*5,3+1,65*1,2+1,9*2,2</t>
  </si>
  <si>
    <t>799957372</t>
  </si>
  <si>
    <t>28,42*1,2 'Přepočtené koeficientem množství</t>
  </si>
  <si>
    <t>1534603818</t>
  </si>
  <si>
    <t>651607751</t>
  </si>
  <si>
    <t>-1989133102</t>
  </si>
  <si>
    <t>-79113934</t>
  </si>
  <si>
    <t>byt č. 604</t>
  </si>
  <si>
    <t>(4,2*2+5,3*2)*2,70</t>
  </si>
  <si>
    <t>255657942</t>
  </si>
  <si>
    <t>-361950231</t>
  </si>
  <si>
    <t>07 - Oprava bytu č. 607</t>
  </si>
  <si>
    <t xml:space="preserve">    783 - Dokončovací práce - nátěry</t>
  </si>
  <si>
    <t>611315416</t>
  </si>
  <si>
    <t>Oprava vnitřní vápenné hladké omítky stropů v rozsahu plochy do 10 % s celoplošným přeštukováním</t>
  </si>
  <si>
    <t>-2108018898</t>
  </si>
  <si>
    <t>strop kuchyně</t>
  </si>
  <si>
    <t>3,3*4,8</t>
  </si>
  <si>
    <t>534060005</t>
  </si>
  <si>
    <t>1300252685</t>
  </si>
  <si>
    <t>1,2*2,20</t>
  </si>
  <si>
    <t>3,25*3,35</t>
  </si>
  <si>
    <t>-332421616</t>
  </si>
  <si>
    <t>652334391</t>
  </si>
  <si>
    <t>0,678*2 'Přepočtené koeficientem množství</t>
  </si>
  <si>
    <t>-1748275481</t>
  </si>
  <si>
    <t>-1651385369</t>
  </si>
  <si>
    <t>0,678*19 'Přepočtené koeficientem množství</t>
  </si>
  <si>
    <t>-903915427</t>
  </si>
  <si>
    <t>423989510</t>
  </si>
  <si>
    <t>453507563</t>
  </si>
  <si>
    <t>-1576994551</t>
  </si>
  <si>
    <t>Zpětná montáž vařiče sklokeramického</t>
  </si>
  <si>
    <t>1726653128</t>
  </si>
  <si>
    <t>803364948</t>
  </si>
  <si>
    <t>-739536595</t>
  </si>
  <si>
    <t>645948812</t>
  </si>
  <si>
    <t>2002911734</t>
  </si>
  <si>
    <t>1256111945</t>
  </si>
  <si>
    <t>2098685554</t>
  </si>
  <si>
    <t>-1319963018</t>
  </si>
  <si>
    <t>-1685919378</t>
  </si>
  <si>
    <t>656158288</t>
  </si>
  <si>
    <t>-1116105133</t>
  </si>
  <si>
    <t>1447883415</t>
  </si>
  <si>
    <t>-916375361</t>
  </si>
  <si>
    <t>615937189</t>
  </si>
  <si>
    <t>-977877690</t>
  </si>
  <si>
    <t>1531168751</t>
  </si>
  <si>
    <t>-1006435452</t>
  </si>
  <si>
    <t>751377012</t>
  </si>
  <si>
    <t xml:space="preserve">Zpětná montáž odsávacího zákrytu (digestoř) bytového </t>
  </si>
  <si>
    <t>-914988262</t>
  </si>
  <si>
    <t>751377812</t>
  </si>
  <si>
    <t xml:space="preserve">Demontáž odsávacího zákrytu (digestoř) bytového </t>
  </si>
  <si>
    <t>-662284805</t>
  </si>
  <si>
    <t>2026649961</t>
  </si>
  <si>
    <t>435105146</t>
  </si>
  <si>
    <t>-1512229683</t>
  </si>
  <si>
    <t>766691914</t>
  </si>
  <si>
    <t>Vyvěšení nebo zavěšení dřevěných křídel dveří pl do 2 m2</t>
  </si>
  <si>
    <t>222904976</t>
  </si>
  <si>
    <t>0,8*1,97*4*2</t>
  </si>
  <si>
    <t>Montáž kuchyňské linkys pracovní deskou a dřezem dl. 2,30 m včetně dodání</t>
  </si>
  <si>
    <t>927751747</t>
  </si>
  <si>
    <t>1955039119</t>
  </si>
  <si>
    <t>1601166105</t>
  </si>
  <si>
    <t>-1847952545</t>
  </si>
  <si>
    <t>497980527</t>
  </si>
  <si>
    <t>8703570</t>
  </si>
  <si>
    <t>-714866960</t>
  </si>
  <si>
    <t>560630253</t>
  </si>
  <si>
    <t>-1833649398</t>
  </si>
  <si>
    <t>-1659230283</t>
  </si>
  <si>
    <t>1989766024</t>
  </si>
  <si>
    <t>140041788</t>
  </si>
  <si>
    <t>1690735012</t>
  </si>
  <si>
    <t>2137512365</t>
  </si>
  <si>
    <t>-129995672</t>
  </si>
  <si>
    <t>57324174</t>
  </si>
  <si>
    <t>787012130</t>
  </si>
  <si>
    <t>-215057042</t>
  </si>
  <si>
    <t>-264382785</t>
  </si>
  <si>
    <t>1,20*2,20</t>
  </si>
  <si>
    <t>1845567797</t>
  </si>
  <si>
    <t>655043550</t>
  </si>
  <si>
    <t>29,368*1,1 'Přepočtené koeficientem množství</t>
  </si>
  <si>
    <t>157694751</t>
  </si>
  <si>
    <t>-1899703922</t>
  </si>
  <si>
    <t>3,3*2+4,8*2</t>
  </si>
  <si>
    <t>1,2*2+2,2*2</t>
  </si>
  <si>
    <t>3,25*2+3,35*2</t>
  </si>
  <si>
    <t>1095622208</t>
  </si>
  <si>
    <t>945316071</t>
  </si>
  <si>
    <t>36,2*1,05 'Přepočtené koeficientem množství</t>
  </si>
  <si>
    <t>1134232253</t>
  </si>
  <si>
    <t>2113748205</t>
  </si>
  <si>
    <t>841587409</t>
  </si>
  <si>
    <t>-325639359</t>
  </si>
  <si>
    <t>1216053409</t>
  </si>
  <si>
    <t>-957209871</t>
  </si>
  <si>
    <t>parapet kuchyně</t>
  </si>
  <si>
    <t>parapet pokoj</t>
  </si>
  <si>
    <t>1347122709</t>
  </si>
  <si>
    <t>1555009793</t>
  </si>
  <si>
    <t>-301144264</t>
  </si>
  <si>
    <t>69</t>
  </si>
  <si>
    <t>-62094487</t>
  </si>
  <si>
    <t>783</t>
  </si>
  <si>
    <t>Dokončovací práce - nátěry</t>
  </si>
  <si>
    <t>70</t>
  </si>
  <si>
    <t>783301313</t>
  </si>
  <si>
    <t>Odmaštění zámečnických konstrukcí ředidlovým odmašťovačem</t>
  </si>
  <si>
    <t>308839302</t>
  </si>
  <si>
    <t>zárubně 4 ks</t>
  </si>
  <si>
    <t>0,3*5*4</t>
  </si>
  <si>
    <t>71</t>
  </si>
  <si>
    <t>783301401</t>
  </si>
  <si>
    <t>Ometení zámečnických konstrukcí</t>
  </si>
  <si>
    <t>-2071745895</t>
  </si>
  <si>
    <t>72</t>
  </si>
  <si>
    <t>783314101</t>
  </si>
  <si>
    <t>Základní jednonásobný syntetický nátěr zámečnických konstrukcí</t>
  </si>
  <si>
    <t>-229912931</t>
  </si>
  <si>
    <t>73</t>
  </si>
  <si>
    <t>783315101</t>
  </si>
  <si>
    <t>Mezinátěr jednonásobný syntetický standardní zámečnických konstrukcí</t>
  </si>
  <si>
    <t>948746319</t>
  </si>
  <si>
    <t>74</t>
  </si>
  <si>
    <t>783317101</t>
  </si>
  <si>
    <t>Krycí jednonásobný syntetický standardní nátěr zámečnických konstrukcí</t>
  </si>
  <si>
    <t>-1268675440</t>
  </si>
  <si>
    <t>75</t>
  </si>
  <si>
    <t>783352101</t>
  </si>
  <si>
    <t>Tmelení včetně přebroušení zámečnických konstrukcí polyesterovým tmelem</t>
  </si>
  <si>
    <t>1690325826</t>
  </si>
  <si>
    <t>76</t>
  </si>
  <si>
    <t>590963854</t>
  </si>
  <si>
    <t>77</t>
  </si>
  <si>
    <t>-356695299</t>
  </si>
  <si>
    <t>78</t>
  </si>
  <si>
    <t>854013941</t>
  </si>
  <si>
    <t>79</t>
  </si>
  <si>
    <t>-396801437</t>
  </si>
  <si>
    <t>80</t>
  </si>
  <si>
    <t>-23678152</t>
  </si>
  <si>
    <t>3,3*4,8+1,2*2,2+1,9*2,2+3,25*3,35</t>
  </si>
  <si>
    <t>81</t>
  </si>
  <si>
    <t>-919573338</t>
  </si>
  <si>
    <t>33,548*1,2 'Přepočtené koeficientem množství</t>
  </si>
  <si>
    <t>82</t>
  </si>
  <si>
    <t>-1205498705</t>
  </si>
  <si>
    <t>83</t>
  </si>
  <si>
    <t>603581036</t>
  </si>
  <si>
    <t>84</t>
  </si>
  <si>
    <t>1109981584</t>
  </si>
  <si>
    <t>85</t>
  </si>
  <si>
    <t>-851124713</t>
  </si>
  <si>
    <t>byt č. 607</t>
  </si>
  <si>
    <t>(3,3*2+4,8*2)*2,70-0,8*1,97</t>
  </si>
  <si>
    <t>(1,2*2+2,2*2)*2,7-0,8*1,97*3</t>
  </si>
  <si>
    <t>(3,25*2+3,35*2)*2,7-0,8*1,97</t>
  </si>
  <si>
    <t>3,3*4,8+1,9*2,2+1,2*2,2+3,25*3,35</t>
  </si>
  <si>
    <t>86</t>
  </si>
  <si>
    <t>-221801990</t>
  </si>
  <si>
    <t>87</t>
  </si>
  <si>
    <t>-1454500212</t>
  </si>
  <si>
    <t>88</t>
  </si>
  <si>
    <t>1200033427</t>
  </si>
  <si>
    <t>89</t>
  </si>
  <si>
    <t>1648972542</t>
  </si>
  <si>
    <t>08 - Vedlejší rozpočtové náklady</t>
  </si>
  <si>
    <t>VRN - Vedlejší rozpočtové náklady</t>
  </si>
  <si>
    <t xml:space="preserve">    VRN3 - Zařízení staveniště</t>
  </si>
  <si>
    <t xml:space="preserve">    VRN7 - Provozní vlivy</t>
  </si>
  <si>
    <t>952902021</t>
  </si>
  <si>
    <t>Čištění budov zametení hladkých podlah</t>
  </si>
  <si>
    <t>1661767128</t>
  </si>
  <si>
    <t>Denní úklid společných prostor (dny*m2)</t>
  </si>
  <si>
    <t>45*20</t>
  </si>
  <si>
    <t>VRN</t>
  </si>
  <si>
    <t>VRN3</t>
  </si>
  <si>
    <t>Zařízení staveniště</t>
  </si>
  <si>
    <t>030001000</t>
  </si>
  <si>
    <t>den</t>
  </si>
  <si>
    <t>1024</t>
  </si>
  <si>
    <t>-1007705163</t>
  </si>
  <si>
    <t>VRN7</t>
  </si>
  <si>
    <t>Provozní vlivy</t>
  </si>
  <si>
    <t>070001000</t>
  </si>
  <si>
    <t>-119335178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</si>
</sst>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0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14" fontId="3" fillId="2" borderId="0" xfId="0" applyNumberFormat="1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2"/>
  <sheetViews>
    <sheetView showGridLines="0" workbookViewId="0" topLeftCell="A85">
      <selection activeCell="AI20" sqref="AI20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90"/>
      <c r="AS2" s="290"/>
      <c r="AT2" s="290"/>
      <c r="AU2" s="290"/>
      <c r="AV2" s="290"/>
      <c r="AW2" s="290"/>
      <c r="AX2" s="290"/>
      <c r="AY2" s="290"/>
      <c r="AZ2" s="290"/>
      <c r="BA2" s="290"/>
      <c r="BB2" s="290"/>
      <c r="BC2" s="290"/>
      <c r="BD2" s="290"/>
      <c r="BE2" s="290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4" t="s">
        <v>14</v>
      </c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2"/>
      <c r="AL5" s="22"/>
      <c r="AM5" s="22"/>
      <c r="AN5" s="22"/>
      <c r="AO5" s="22"/>
      <c r="AP5" s="22"/>
      <c r="AQ5" s="22"/>
      <c r="AR5" s="20"/>
      <c r="BE5" s="271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76" t="s">
        <v>17</v>
      </c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2"/>
      <c r="AL6" s="22"/>
      <c r="AM6" s="22"/>
      <c r="AN6" s="22"/>
      <c r="AO6" s="22"/>
      <c r="AP6" s="22"/>
      <c r="AQ6" s="22"/>
      <c r="AR6" s="20"/>
      <c r="BE6" s="272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72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1">
        <v>45411</v>
      </c>
      <c r="AO8" s="22"/>
      <c r="AP8" s="22"/>
      <c r="AQ8" s="22"/>
      <c r="AR8" s="20"/>
      <c r="BE8" s="272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72"/>
      <c r="BS9" s="17" t="s">
        <v>6</v>
      </c>
    </row>
    <row r="10" spans="2:71" s="1" customFormat="1" ht="12" customHeight="1">
      <c r="B10" s="21"/>
      <c r="C10" s="22"/>
      <c r="D10" s="29" t="s">
        <v>23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24</v>
      </c>
      <c r="AL10" s="22"/>
      <c r="AM10" s="22"/>
      <c r="AN10" s="27" t="s">
        <v>1</v>
      </c>
      <c r="AO10" s="22"/>
      <c r="AP10" s="22"/>
      <c r="AQ10" s="22"/>
      <c r="AR10" s="20"/>
      <c r="BE10" s="272"/>
      <c r="BS10" s="17" t="s">
        <v>6</v>
      </c>
    </row>
    <row r="11" spans="2:71" s="1" customFormat="1" ht="18.4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25</v>
      </c>
      <c r="AL11" s="22"/>
      <c r="AM11" s="22"/>
      <c r="AN11" s="27" t="s">
        <v>1</v>
      </c>
      <c r="AO11" s="22"/>
      <c r="AP11" s="22"/>
      <c r="AQ11" s="22"/>
      <c r="AR11" s="20"/>
      <c r="BE11" s="272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72"/>
      <c r="BS12" s="17" t="s">
        <v>6</v>
      </c>
    </row>
    <row r="13" spans="2:71" s="1" customFormat="1" ht="12" customHeight="1">
      <c r="B13" s="21"/>
      <c r="C13" s="22"/>
      <c r="D13" s="29" t="s">
        <v>26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24</v>
      </c>
      <c r="AL13" s="22"/>
      <c r="AM13" s="22"/>
      <c r="AN13" s="31" t="s">
        <v>27</v>
      </c>
      <c r="AO13" s="22"/>
      <c r="AP13" s="22"/>
      <c r="AQ13" s="22"/>
      <c r="AR13" s="20"/>
      <c r="BE13" s="272"/>
      <c r="BS13" s="17" t="s">
        <v>6</v>
      </c>
    </row>
    <row r="14" spans="2:71" ht="12.75">
      <c r="B14" s="21"/>
      <c r="C14" s="22"/>
      <c r="D14" s="22"/>
      <c r="E14" s="277" t="s">
        <v>27</v>
      </c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9" t="s">
        <v>25</v>
      </c>
      <c r="AL14" s="22"/>
      <c r="AM14" s="22"/>
      <c r="AN14" s="31" t="s">
        <v>27</v>
      </c>
      <c r="AO14" s="22"/>
      <c r="AP14" s="22"/>
      <c r="AQ14" s="22"/>
      <c r="AR14" s="20"/>
      <c r="BE14" s="272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72"/>
      <c r="BS15" s="17" t="s">
        <v>4</v>
      </c>
    </row>
    <row r="16" spans="2:71" s="1" customFormat="1" ht="12" customHeight="1">
      <c r="B16" s="21"/>
      <c r="C16" s="22"/>
      <c r="D16" s="29" t="s">
        <v>28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24</v>
      </c>
      <c r="AL16" s="22"/>
      <c r="AM16" s="22"/>
      <c r="AN16" s="27" t="s">
        <v>1</v>
      </c>
      <c r="AO16" s="22"/>
      <c r="AP16" s="22"/>
      <c r="AQ16" s="22"/>
      <c r="AR16" s="20"/>
      <c r="BE16" s="272"/>
      <c r="BS16" s="17" t="s">
        <v>4</v>
      </c>
    </row>
    <row r="17" spans="2:71" s="1" customFormat="1" ht="18.4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25</v>
      </c>
      <c r="AL17" s="22"/>
      <c r="AM17" s="22"/>
      <c r="AN17" s="27" t="s">
        <v>1</v>
      </c>
      <c r="AO17" s="22"/>
      <c r="AP17" s="22"/>
      <c r="AQ17" s="22"/>
      <c r="AR17" s="20"/>
      <c r="BE17" s="272"/>
      <c r="BS17" s="17" t="s">
        <v>4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72"/>
      <c r="BS18" s="17" t="s">
        <v>6</v>
      </c>
    </row>
    <row r="19" spans="2:71" s="1" customFormat="1" ht="12" customHeight="1">
      <c r="B19" s="21"/>
      <c r="C19" s="22"/>
      <c r="D19" s="29" t="s">
        <v>29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24</v>
      </c>
      <c r="AL19" s="22"/>
      <c r="AM19" s="22"/>
      <c r="AN19" s="27" t="s">
        <v>1</v>
      </c>
      <c r="AO19" s="22"/>
      <c r="AP19" s="22"/>
      <c r="AQ19" s="22"/>
      <c r="AR19" s="20"/>
      <c r="BE19" s="272"/>
      <c r="BS19" s="17" t="s">
        <v>6</v>
      </c>
    </row>
    <row r="20" spans="2:71" s="1" customFormat="1" ht="18.4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25</v>
      </c>
      <c r="AL20" s="22"/>
      <c r="AM20" s="22"/>
      <c r="AN20" s="27" t="s">
        <v>1</v>
      </c>
      <c r="AO20" s="22"/>
      <c r="AP20" s="22"/>
      <c r="AQ20" s="22"/>
      <c r="AR20" s="20"/>
      <c r="BE20" s="272"/>
      <c r="BS20" s="17" t="s">
        <v>30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72"/>
    </row>
    <row r="22" spans="2:57" s="1" customFormat="1" ht="12" customHeight="1">
      <c r="B22" s="21"/>
      <c r="C22" s="22"/>
      <c r="D22" s="29" t="s">
        <v>31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72"/>
    </row>
    <row r="23" spans="2:57" s="1" customFormat="1" ht="16.5" customHeight="1">
      <c r="B23" s="21"/>
      <c r="C23" s="22"/>
      <c r="D23" s="22"/>
      <c r="E23" s="279" t="s">
        <v>1</v>
      </c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  <c r="AC23" s="279"/>
      <c r="AD23" s="279"/>
      <c r="AE23" s="279"/>
      <c r="AF23" s="279"/>
      <c r="AG23" s="279"/>
      <c r="AH23" s="279"/>
      <c r="AI23" s="279"/>
      <c r="AJ23" s="279"/>
      <c r="AK23" s="279"/>
      <c r="AL23" s="279"/>
      <c r="AM23" s="279"/>
      <c r="AN23" s="279"/>
      <c r="AO23" s="22"/>
      <c r="AP23" s="22"/>
      <c r="AQ23" s="22"/>
      <c r="AR23" s="20"/>
      <c r="BE23" s="272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72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72"/>
    </row>
    <row r="26" spans="1:57" s="2" customFormat="1" ht="25.9" customHeight="1">
      <c r="A26" s="34"/>
      <c r="B26" s="35"/>
      <c r="C26" s="36"/>
      <c r="D26" s="37" t="s">
        <v>32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80">
        <f>ROUND(AG94,2)</f>
        <v>0</v>
      </c>
      <c r="AL26" s="281"/>
      <c r="AM26" s="281"/>
      <c r="AN26" s="281"/>
      <c r="AO26" s="281"/>
      <c r="AP26" s="36"/>
      <c r="AQ26" s="36"/>
      <c r="AR26" s="39"/>
      <c r="BE26" s="272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72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82" t="s">
        <v>33</v>
      </c>
      <c r="M28" s="282"/>
      <c r="N28" s="282"/>
      <c r="O28" s="282"/>
      <c r="P28" s="282"/>
      <c r="Q28" s="36"/>
      <c r="R28" s="36"/>
      <c r="S28" s="36"/>
      <c r="T28" s="36"/>
      <c r="U28" s="36"/>
      <c r="V28" s="36"/>
      <c r="W28" s="282" t="s">
        <v>34</v>
      </c>
      <c r="X28" s="282"/>
      <c r="Y28" s="282"/>
      <c r="Z28" s="282"/>
      <c r="AA28" s="282"/>
      <c r="AB28" s="282"/>
      <c r="AC28" s="282"/>
      <c r="AD28" s="282"/>
      <c r="AE28" s="282"/>
      <c r="AF28" s="36"/>
      <c r="AG28" s="36"/>
      <c r="AH28" s="36"/>
      <c r="AI28" s="36"/>
      <c r="AJ28" s="36"/>
      <c r="AK28" s="282" t="s">
        <v>35</v>
      </c>
      <c r="AL28" s="282"/>
      <c r="AM28" s="282"/>
      <c r="AN28" s="282"/>
      <c r="AO28" s="282"/>
      <c r="AP28" s="36"/>
      <c r="AQ28" s="36"/>
      <c r="AR28" s="39"/>
      <c r="BE28" s="272"/>
    </row>
    <row r="29" spans="2:57" s="3" customFormat="1" ht="14.45" customHeight="1">
      <c r="B29" s="40"/>
      <c r="C29" s="41"/>
      <c r="D29" s="29" t="s">
        <v>36</v>
      </c>
      <c r="E29" s="41"/>
      <c r="F29" s="29" t="s">
        <v>37</v>
      </c>
      <c r="G29" s="41"/>
      <c r="H29" s="41"/>
      <c r="I29" s="41"/>
      <c r="J29" s="41"/>
      <c r="K29" s="41"/>
      <c r="L29" s="285">
        <v>0.21</v>
      </c>
      <c r="M29" s="284"/>
      <c r="N29" s="284"/>
      <c r="O29" s="284"/>
      <c r="P29" s="284"/>
      <c r="Q29" s="41"/>
      <c r="R29" s="41"/>
      <c r="S29" s="41"/>
      <c r="T29" s="41"/>
      <c r="U29" s="41"/>
      <c r="V29" s="41"/>
      <c r="W29" s="283">
        <f>ROUND(AZ94,2)</f>
        <v>0</v>
      </c>
      <c r="X29" s="284"/>
      <c r="Y29" s="284"/>
      <c r="Z29" s="284"/>
      <c r="AA29" s="284"/>
      <c r="AB29" s="284"/>
      <c r="AC29" s="284"/>
      <c r="AD29" s="284"/>
      <c r="AE29" s="284"/>
      <c r="AF29" s="41"/>
      <c r="AG29" s="41"/>
      <c r="AH29" s="41"/>
      <c r="AI29" s="41"/>
      <c r="AJ29" s="41"/>
      <c r="AK29" s="283">
        <f>ROUND(AV94,2)</f>
        <v>0</v>
      </c>
      <c r="AL29" s="284"/>
      <c r="AM29" s="284"/>
      <c r="AN29" s="284"/>
      <c r="AO29" s="284"/>
      <c r="AP29" s="41"/>
      <c r="AQ29" s="41"/>
      <c r="AR29" s="42"/>
      <c r="BE29" s="273"/>
    </row>
    <row r="30" spans="2:57" s="3" customFormat="1" ht="14.45" customHeight="1">
      <c r="B30" s="40"/>
      <c r="C30" s="41"/>
      <c r="D30" s="41"/>
      <c r="E30" s="41"/>
      <c r="F30" s="29" t="s">
        <v>38</v>
      </c>
      <c r="G30" s="41"/>
      <c r="H30" s="41"/>
      <c r="I30" s="41"/>
      <c r="J30" s="41"/>
      <c r="K30" s="41"/>
      <c r="L30" s="285">
        <v>0.12</v>
      </c>
      <c r="M30" s="284"/>
      <c r="N30" s="284"/>
      <c r="O30" s="284"/>
      <c r="P30" s="284"/>
      <c r="Q30" s="41"/>
      <c r="R30" s="41"/>
      <c r="S30" s="41"/>
      <c r="T30" s="41"/>
      <c r="U30" s="41"/>
      <c r="V30" s="41"/>
      <c r="W30" s="283">
        <f>ROUND(BA94,2)</f>
        <v>0</v>
      </c>
      <c r="X30" s="284"/>
      <c r="Y30" s="284"/>
      <c r="Z30" s="284"/>
      <c r="AA30" s="284"/>
      <c r="AB30" s="284"/>
      <c r="AC30" s="284"/>
      <c r="AD30" s="284"/>
      <c r="AE30" s="284"/>
      <c r="AF30" s="41"/>
      <c r="AG30" s="41"/>
      <c r="AH30" s="41"/>
      <c r="AI30" s="41"/>
      <c r="AJ30" s="41"/>
      <c r="AK30" s="283">
        <f>ROUND(AW94,2)</f>
        <v>0</v>
      </c>
      <c r="AL30" s="284"/>
      <c r="AM30" s="284"/>
      <c r="AN30" s="284"/>
      <c r="AO30" s="284"/>
      <c r="AP30" s="41"/>
      <c r="AQ30" s="41"/>
      <c r="AR30" s="42"/>
      <c r="BE30" s="273"/>
    </row>
    <row r="31" spans="2:57" s="3" customFormat="1" ht="14.45" customHeight="1" hidden="1">
      <c r="B31" s="40"/>
      <c r="C31" s="41"/>
      <c r="D31" s="41"/>
      <c r="E31" s="41"/>
      <c r="F31" s="29" t="s">
        <v>39</v>
      </c>
      <c r="G31" s="41"/>
      <c r="H31" s="41"/>
      <c r="I31" s="41"/>
      <c r="J31" s="41"/>
      <c r="K31" s="41"/>
      <c r="L31" s="285">
        <v>0.21</v>
      </c>
      <c r="M31" s="284"/>
      <c r="N31" s="284"/>
      <c r="O31" s="284"/>
      <c r="P31" s="284"/>
      <c r="Q31" s="41"/>
      <c r="R31" s="41"/>
      <c r="S31" s="41"/>
      <c r="T31" s="41"/>
      <c r="U31" s="41"/>
      <c r="V31" s="41"/>
      <c r="W31" s="283">
        <f>ROUND(BB94,2)</f>
        <v>0</v>
      </c>
      <c r="X31" s="284"/>
      <c r="Y31" s="284"/>
      <c r="Z31" s="284"/>
      <c r="AA31" s="284"/>
      <c r="AB31" s="284"/>
      <c r="AC31" s="284"/>
      <c r="AD31" s="284"/>
      <c r="AE31" s="284"/>
      <c r="AF31" s="41"/>
      <c r="AG31" s="41"/>
      <c r="AH31" s="41"/>
      <c r="AI31" s="41"/>
      <c r="AJ31" s="41"/>
      <c r="AK31" s="283">
        <v>0</v>
      </c>
      <c r="AL31" s="284"/>
      <c r="AM31" s="284"/>
      <c r="AN31" s="284"/>
      <c r="AO31" s="284"/>
      <c r="AP31" s="41"/>
      <c r="AQ31" s="41"/>
      <c r="AR31" s="42"/>
      <c r="BE31" s="273"/>
    </row>
    <row r="32" spans="2:57" s="3" customFormat="1" ht="14.45" customHeight="1" hidden="1">
      <c r="B32" s="40"/>
      <c r="C32" s="41"/>
      <c r="D32" s="41"/>
      <c r="E32" s="41"/>
      <c r="F32" s="29" t="s">
        <v>40</v>
      </c>
      <c r="G32" s="41"/>
      <c r="H32" s="41"/>
      <c r="I32" s="41"/>
      <c r="J32" s="41"/>
      <c r="K32" s="41"/>
      <c r="L32" s="285">
        <v>0.12</v>
      </c>
      <c r="M32" s="284"/>
      <c r="N32" s="284"/>
      <c r="O32" s="284"/>
      <c r="P32" s="284"/>
      <c r="Q32" s="41"/>
      <c r="R32" s="41"/>
      <c r="S32" s="41"/>
      <c r="T32" s="41"/>
      <c r="U32" s="41"/>
      <c r="V32" s="41"/>
      <c r="W32" s="283">
        <f>ROUND(BC94,2)</f>
        <v>0</v>
      </c>
      <c r="X32" s="284"/>
      <c r="Y32" s="284"/>
      <c r="Z32" s="284"/>
      <c r="AA32" s="284"/>
      <c r="AB32" s="284"/>
      <c r="AC32" s="284"/>
      <c r="AD32" s="284"/>
      <c r="AE32" s="284"/>
      <c r="AF32" s="41"/>
      <c r="AG32" s="41"/>
      <c r="AH32" s="41"/>
      <c r="AI32" s="41"/>
      <c r="AJ32" s="41"/>
      <c r="AK32" s="283">
        <v>0</v>
      </c>
      <c r="AL32" s="284"/>
      <c r="AM32" s="284"/>
      <c r="AN32" s="284"/>
      <c r="AO32" s="284"/>
      <c r="AP32" s="41"/>
      <c r="AQ32" s="41"/>
      <c r="AR32" s="42"/>
      <c r="BE32" s="273"/>
    </row>
    <row r="33" spans="2:57" s="3" customFormat="1" ht="14.45" customHeight="1" hidden="1">
      <c r="B33" s="40"/>
      <c r="C33" s="41"/>
      <c r="D33" s="41"/>
      <c r="E33" s="41"/>
      <c r="F33" s="29" t="s">
        <v>41</v>
      </c>
      <c r="G33" s="41"/>
      <c r="H33" s="41"/>
      <c r="I33" s="41"/>
      <c r="J33" s="41"/>
      <c r="K33" s="41"/>
      <c r="L33" s="285">
        <v>0</v>
      </c>
      <c r="M33" s="284"/>
      <c r="N33" s="284"/>
      <c r="O33" s="284"/>
      <c r="P33" s="284"/>
      <c r="Q33" s="41"/>
      <c r="R33" s="41"/>
      <c r="S33" s="41"/>
      <c r="T33" s="41"/>
      <c r="U33" s="41"/>
      <c r="V33" s="41"/>
      <c r="W33" s="283">
        <f>ROUND(BD94,2)</f>
        <v>0</v>
      </c>
      <c r="X33" s="284"/>
      <c r="Y33" s="284"/>
      <c r="Z33" s="284"/>
      <c r="AA33" s="284"/>
      <c r="AB33" s="284"/>
      <c r="AC33" s="284"/>
      <c r="AD33" s="284"/>
      <c r="AE33" s="284"/>
      <c r="AF33" s="41"/>
      <c r="AG33" s="41"/>
      <c r="AH33" s="41"/>
      <c r="AI33" s="41"/>
      <c r="AJ33" s="41"/>
      <c r="AK33" s="283">
        <v>0</v>
      </c>
      <c r="AL33" s="284"/>
      <c r="AM33" s="284"/>
      <c r="AN33" s="284"/>
      <c r="AO33" s="284"/>
      <c r="AP33" s="41"/>
      <c r="AQ33" s="41"/>
      <c r="AR33" s="42"/>
      <c r="BE33" s="273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72"/>
    </row>
    <row r="35" spans="1:57" s="2" customFormat="1" ht="25.9" customHeight="1">
      <c r="A35" s="34"/>
      <c r="B35" s="35"/>
      <c r="C35" s="43"/>
      <c r="D35" s="44" t="s">
        <v>42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43</v>
      </c>
      <c r="U35" s="45"/>
      <c r="V35" s="45"/>
      <c r="W35" s="45"/>
      <c r="X35" s="289" t="s">
        <v>44</v>
      </c>
      <c r="Y35" s="287"/>
      <c r="Z35" s="287"/>
      <c r="AA35" s="287"/>
      <c r="AB35" s="287"/>
      <c r="AC35" s="45"/>
      <c r="AD35" s="45"/>
      <c r="AE35" s="45"/>
      <c r="AF35" s="45"/>
      <c r="AG35" s="45"/>
      <c r="AH35" s="45"/>
      <c r="AI35" s="45"/>
      <c r="AJ35" s="45"/>
      <c r="AK35" s="286">
        <f>SUM(AK26:AK33)</f>
        <v>0</v>
      </c>
      <c r="AL35" s="287"/>
      <c r="AM35" s="287"/>
      <c r="AN35" s="287"/>
      <c r="AO35" s="288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45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46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47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48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47</v>
      </c>
      <c r="AI60" s="38"/>
      <c r="AJ60" s="38"/>
      <c r="AK60" s="38"/>
      <c r="AL60" s="38"/>
      <c r="AM60" s="52" t="s">
        <v>48</v>
      </c>
      <c r="AN60" s="38"/>
      <c r="AO60" s="38"/>
      <c r="AP60" s="36"/>
      <c r="AQ60" s="36"/>
      <c r="AR60" s="39"/>
      <c r="BE60" s="34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49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50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47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48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47</v>
      </c>
      <c r="AI75" s="38"/>
      <c r="AJ75" s="38"/>
      <c r="AK75" s="38"/>
      <c r="AL75" s="38"/>
      <c r="AM75" s="52" t="s">
        <v>48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51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2024-03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50" t="str">
        <f>K6</f>
        <v>Šlejnická 5, Praha 6</v>
      </c>
      <c r="M85" s="251"/>
      <c r="N85" s="251"/>
      <c r="O85" s="251"/>
      <c r="P85" s="251"/>
      <c r="Q85" s="251"/>
      <c r="R85" s="251"/>
      <c r="S85" s="251"/>
      <c r="T85" s="251"/>
      <c r="U85" s="251"/>
      <c r="V85" s="251"/>
      <c r="W85" s="251"/>
      <c r="X85" s="251"/>
      <c r="Y85" s="251"/>
      <c r="Z85" s="251"/>
      <c r="AA85" s="251"/>
      <c r="AB85" s="251"/>
      <c r="AC85" s="251"/>
      <c r="AD85" s="251"/>
      <c r="AE85" s="251"/>
      <c r="AF85" s="251"/>
      <c r="AG85" s="251"/>
      <c r="AH85" s="251"/>
      <c r="AI85" s="251"/>
      <c r="AJ85" s="251"/>
      <c r="AK85" s="63"/>
      <c r="AL85" s="63"/>
      <c r="AM85" s="63"/>
      <c r="AN85" s="63"/>
      <c r="AO85" s="63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52">
        <f>IF(AN8="","",AN8)</f>
        <v>45411</v>
      </c>
      <c r="AN87" s="252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2" customHeight="1">
      <c r="A89" s="34"/>
      <c r="B89" s="35"/>
      <c r="C89" s="29" t="s">
        <v>23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 xml:space="preserve">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28</v>
      </c>
      <c r="AJ89" s="36"/>
      <c r="AK89" s="36"/>
      <c r="AL89" s="36"/>
      <c r="AM89" s="253" t="str">
        <f>IF(E17="","",E17)</f>
        <v xml:space="preserve"> </v>
      </c>
      <c r="AN89" s="254"/>
      <c r="AO89" s="254"/>
      <c r="AP89" s="254"/>
      <c r="AQ89" s="36"/>
      <c r="AR89" s="39"/>
      <c r="AS89" s="255" t="s">
        <v>52</v>
      </c>
      <c r="AT89" s="256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2" customHeight="1">
      <c r="A90" s="34"/>
      <c r="B90" s="35"/>
      <c r="C90" s="29" t="s">
        <v>26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29</v>
      </c>
      <c r="AJ90" s="36"/>
      <c r="AK90" s="36"/>
      <c r="AL90" s="36"/>
      <c r="AM90" s="253" t="str">
        <f>IF(E20="","",E20)</f>
        <v xml:space="preserve"> </v>
      </c>
      <c r="AN90" s="254"/>
      <c r="AO90" s="254"/>
      <c r="AP90" s="254"/>
      <c r="AQ90" s="36"/>
      <c r="AR90" s="39"/>
      <c r="AS90" s="257"/>
      <c r="AT90" s="258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59"/>
      <c r="AT91" s="260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61" t="s">
        <v>53</v>
      </c>
      <c r="D92" s="262"/>
      <c r="E92" s="262"/>
      <c r="F92" s="262"/>
      <c r="G92" s="262"/>
      <c r="H92" s="73"/>
      <c r="I92" s="264" t="s">
        <v>54</v>
      </c>
      <c r="J92" s="262"/>
      <c r="K92" s="262"/>
      <c r="L92" s="262"/>
      <c r="M92" s="262"/>
      <c r="N92" s="262"/>
      <c r="O92" s="262"/>
      <c r="P92" s="262"/>
      <c r="Q92" s="262"/>
      <c r="R92" s="262"/>
      <c r="S92" s="262"/>
      <c r="T92" s="262"/>
      <c r="U92" s="262"/>
      <c r="V92" s="262"/>
      <c r="W92" s="262"/>
      <c r="X92" s="262"/>
      <c r="Y92" s="262"/>
      <c r="Z92" s="262"/>
      <c r="AA92" s="262"/>
      <c r="AB92" s="262"/>
      <c r="AC92" s="262"/>
      <c r="AD92" s="262"/>
      <c r="AE92" s="262"/>
      <c r="AF92" s="262"/>
      <c r="AG92" s="263" t="s">
        <v>55</v>
      </c>
      <c r="AH92" s="262"/>
      <c r="AI92" s="262"/>
      <c r="AJ92" s="262"/>
      <c r="AK92" s="262"/>
      <c r="AL92" s="262"/>
      <c r="AM92" s="262"/>
      <c r="AN92" s="264" t="s">
        <v>56</v>
      </c>
      <c r="AO92" s="262"/>
      <c r="AP92" s="265"/>
      <c r="AQ92" s="74" t="s">
        <v>57</v>
      </c>
      <c r="AR92" s="39"/>
      <c r="AS92" s="75" t="s">
        <v>58</v>
      </c>
      <c r="AT92" s="76" t="s">
        <v>59</v>
      </c>
      <c r="AU92" s="76" t="s">
        <v>60</v>
      </c>
      <c r="AV92" s="76" t="s">
        <v>61</v>
      </c>
      <c r="AW92" s="76" t="s">
        <v>62</v>
      </c>
      <c r="AX92" s="76" t="s">
        <v>63</v>
      </c>
      <c r="AY92" s="76" t="s">
        <v>64</v>
      </c>
      <c r="AZ92" s="76" t="s">
        <v>65</v>
      </c>
      <c r="BA92" s="76" t="s">
        <v>66</v>
      </c>
      <c r="BB92" s="76" t="s">
        <v>67</v>
      </c>
      <c r="BC92" s="76" t="s">
        <v>68</v>
      </c>
      <c r="BD92" s="77" t="s">
        <v>69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70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69">
        <f>ROUND(SUM(AG95:AG100),2)</f>
        <v>0</v>
      </c>
      <c r="AH94" s="269"/>
      <c r="AI94" s="269"/>
      <c r="AJ94" s="269"/>
      <c r="AK94" s="269"/>
      <c r="AL94" s="269"/>
      <c r="AM94" s="269"/>
      <c r="AN94" s="270">
        <f aca="true" t="shared" si="0" ref="AN94:AN100">SUM(AG94,AT94)</f>
        <v>0</v>
      </c>
      <c r="AO94" s="270"/>
      <c r="AP94" s="270"/>
      <c r="AQ94" s="85" t="s">
        <v>1</v>
      </c>
      <c r="AR94" s="86"/>
      <c r="AS94" s="87">
        <f>ROUND(SUM(AS95:AS100),2)</f>
        <v>0</v>
      </c>
      <c r="AT94" s="88">
        <f aca="true" t="shared" si="1" ref="AT94:AT100">ROUND(SUM(AV94:AW94),2)</f>
        <v>0</v>
      </c>
      <c r="AU94" s="89">
        <f>ROUND(SUM(AU95:AU100),5)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ROUND(SUM(AZ95:AZ100),2)</f>
        <v>0</v>
      </c>
      <c r="BA94" s="88">
        <f>ROUND(SUM(BA95:BA100),2)</f>
        <v>0</v>
      </c>
      <c r="BB94" s="88">
        <f>ROUND(SUM(BB95:BB100),2)</f>
        <v>0</v>
      </c>
      <c r="BC94" s="88">
        <f>ROUND(SUM(BC95:BC100),2)</f>
        <v>0</v>
      </c>
      <c r="BD94" s="90">
        <f>ROUND(SUM(BD95:BD100),2)</f>
        <v>0</v>
      </c>
      <c r="BS94" s="91" t="s">
        <v>71</v>
      </c>
      <c r="BT94" s="91" t="s">
        <v>72</v>
      </c>
      <c r="BU94" s="92" t="s">
        <v>73</v>
      </c>
      <c r="BV94" s="91" t="s">
        <v>74</v>
      </c>
      <c r="BW94" s="91" t="s">
        <v>5</v>
      </c>
      <c r="BX94" s="91" t="s">
        <v>75</v>
      </c>
      <c r="CL94" s="91" t="s">
        <v>1</v>
      </c>
    </row>
    <row r="95" spans="1:91" s="7" customFormat="1" ht="16.5" customHeight="1">
      <c r="A95" s="93" t="s">
        <v>76</v>
      </c>
      <c r="B95" s="94"/>
      <c r="C95" s="95"/>
      <c r="D95" s="266" t="s">
        <v>77</v>
      </c>
      <c r="E95" s="266"/>
      <c r="F95" s="266"/>
      <c r="G95" s="266"/>
      <c r="H95" s="266"/>
      <c r="I95" s="96"/>
      <c r="J95" s="266" t="s">
        <v>78</v>
      </c>
      <c r="K95" s="266"/>
      <c r="L95" s="266"/>
      <c r="M95" s="266"/>
      <c r="N95" s="266"/>
      <c r="O95" s="266"/>
      <c r="P95" s="266"/>
      <c r="Q95" s="266"/>
      <c r="R95" s="266"/>
      <c r="S95" s="266"/>
      <c r="T95" s="266"/>
      <c r="U95" s="266"/>
      <c r="V95" s="266"/>
      <c r="W95" s="266"/>
      <c r="X95" s="266"/>
      <c r="Y95" s="266"/>
      <c r="Z95" s="266"/>
      <c r="AA95" s="266"/>
      <c r="AB95" s="266"/>
      <c r="AC95" s="266"/>
      <c r="AD95" s="266"/>
      <c r="AE95" s="266"/>
      <c r="AF95" s="266"/>
      <c r="AG95" s="267">
        <f>'03 - Oprava bytu č. 102'!J30</f>
        <v>0</v>
      </c>
      <c r="AH95" s="268"/>
      <c r="AI95" s="268"/>
      <c r="AJ95" s="268"/>
      <c r="AK95" s="268"/>
      <c r="AL95" s="268"/>
      <c r="AM95" s="268"/>
      <c r="AN95" s="267">
        <f t="shared" si="0"/>
        <v>0</v>
      </c>
      <c r="AO95" s="268"/>
      <c r="AP95" s="268"/>
      <c r="AQ95" s="97" t="s">
        <v>79</v>
      </c>
      <c r="AR95" s="98"/>
      <c r="AS95" s="99">
        <v>0</v>
      </c>
      <c r="AT95" s="100">
        <f t="shared" si="1"/>
        <v>0</v>
      </c>
      <c r="AU95" s="101">
        <f>'03 - Oprava bytu č. 102'!P128</f>
        <v>0</v>
      </c>
      <c r="AV95" s="100">
        <f>'03 - Oprava bytu č. 102'!J33</f>
        <v>0</v>
      </c>
      <c r="AW95" s="100">
        <f>'03 - Oprava bytu č. 102'!J34</f>
        <v>0</v>
      </c>
      <c r="AX95" s="100">
        <f>'03 - Oprava bytu č. 102'!J35</f>
        <v>0</v>
      </c>
      <c r="AY95" s="100">
        <f>'03 - Oprava bytu č. 102'!J36</f>
        <v>0</v>
      </c>
      <c r="AZ95" s="100">
        <f>'03 - Oprava bytu č. 102'!F33</f>
        <v>0</v>
      </c>
      <c r="BA95" s="100">
        <f>'03 - Oprava bytu č. 102'!F34</f>
        <v>0</v>
      </c>
      <c r="BB95" s="100">
        <f>'03 - Oprava bytu č. 102'!F35</f>
        <v>0</v>
      </c>
      <c r="BC95" s="100">
        <f>'03 - Oprava bytu č. 102'!F36</f>
        <v>0</v>
      </c>
      <c r="BD95" s="102">
        <f>'03 - Oprava bytu č. 102'!F37</f>
        <v>0</v>
      </c>
      <c r="BT95" s="103" t="s">
        <v>80</v>
      </c>
      <c r="BV95" s="103" t="s">
        <v>74</v>
      </c>
      <c r="BW95" s="103" t="s">
        <v>81</v>
      </c>
      <c r="BX95" s="103" t="s">
        <v>5</v>
      </c>
      <c r="CL95" s="103" t="s">
        <v>1</v>
      </c>
      <c r="CM95" s="103" t="s">
        <v>82</v>
      </c>
    </row>
    <row r="96" spans="1:91" s="7" customFormat="1" ht="16.5" customHeight="1">
      <c r="A96" s="93" t="s">
        <v>76</v>
      </c>
      <c r="B96" s="94"/>
      <c r="C96" s="95"/>
      <c r="D96" s="266" t="s">
        <v>83</v>
      </c>
      <c r="E96" s="266"/>
      <c r="F96" s="266"/>
      <c r="G96" s="266"/>
      <c r="H96" s="266"/>
      <c r="I96" s="96"/>
      <c r="J96" s="266" t="s">
        <v>84</v>
      </c>
      <c r="K96" s="266"/>
      <c r="L96" s="266"/>
      <c r="M96" s="266"/>
      <c r="N96" s="266"/>
      <c r="O96" s="266"/>
      <c r="P96" s="266"/>
      <c r="Q96" s="266"/>
      <c r="R96" s="266"/>
      <c r="S96" s="266"/>
      <c r="T96" s="266"/>
      <c r="U96" s="266"/>
      <c r="V96" s="266"/>
      <c r="W96" s="266"/>
      <c r="X96" s="266"/>
      <c r="Y96" s="266"/>
      <c r="Z96" s="266"/>
      <c r="AA96" s="266"/>
      <c r="AB96" s="266"/>
      <c r="AC96" s="266"/>
      <c r="AD96" s="266"/>
      <c r="AE96" s="266"/>
      <c r="AF96" s="266"/>
      <c r="AG96" s="267">
        <f>'04 - Oprava bytu č. 506'!J30</f>
        <v>0</v>
      </c>
      <c r="AH96" s="268"/>
      <c r="AI96" s="268"/>
      <c r="AJ96" s="268"/>
      <c r="AK96" s="268"/>
      <c r="AL96" s="268"/>
      <c r="AM96" s="268"/>
      <c r="AN96" s="267">
        <f t="shared" si="0"/>
        <v>0</v>
      </c>
      <c r="AO96" s="268"/>
      <c r="AP96" s="268"/>
      <c r="AQ96" s="97" t="s">
        <v>79</v>
      </c>
      <c r="AR96" s="98"/>
      <c r="AS96" s="99">
        <v>0</v>
      </c>
      <c r="AT96" s="100">
        <f t="shared" si="1"/>
        <v>0</v>
      </c>
      <c r="AU96" s="101">
        <f>'04 - Oprava bytu č. 506'!P129</f>
        <v>0</v>
      </c>
      <c r="AV96" s="100">
        <f>'04 - Oprava bytu č. 506'!J33</f>
        <v>0</v>
      </c>
      <c r="AW96" s="100">
        <f>'04 - Oprava bytu č. 506'!J34</f>
        <v>0</v>
      </c>
      <c r="AX96" s="100">
        <f>'04 - Oprava bytu č. 506'!J35</f>
        <v>0</v>
      </c>
      <c r="AY96" s="100">
        <f>'04 - Oprava bytu č. 506'!J36</f>
        <v>0</v>
      </c>
      <c r="AZ96" s="100">
        <f>'04 - Oprava bytu č. 506'!F33</f>
        <v>0</v>
      </c>
      <c r="BA96" s="100">
        <f>'04 - Oprava bytu č. 506'!F34</f>
        <v>0</v>
      </c>
      <c r="BB96" s="100">
        <f>'04 - Oprava bytu č. 506'!F35</f>
        <v>0</v>
      </c>
      <c r="BC96" s="100">
        <f>'04 - Oprava bytu č. 506'!F36</f>
        <v>0</v>
      </c>
      <c r="BD96" s="102">
        <f>'04 - Oprava bytu č. 506'!F37</f>
        <v>0</v>
      </c>
      <c r="BT96" s="103" t="s">
        <v>80</v>
      </c>
      <c r="BV96" s="103" t="s">
        <v>74</v>
      </c>
      <c r="BW96" s="103" t="s">
        <v>85</v>
      </c>
      <c r="BX96" s="103" t="s">
        <v>5</v>
      </c>
      <c r="CL96" s="103" t="s">
        <v>1</v>
      </c>
      <c r="CM96" s="103" t="s">
        <v>82</v>
      </c>
    </row>
    <row r="97" spans="1:91" s="7" customFormat="1" ht="16.5" customHeight="1">
      <c r="A97" s="93" t="s">
        <v>76</v>
      </c>
      <c r="B97" s="94"/>
      <c r="C97" s="95"/>
      <c r="D97" s="266" t="s">
        <v>86</v>
      </c>
      <c r="E97" s="266"/>
      <c r="F97" s="266"/>
      <c r="G97" s="266"/>
      <c r="H97" s="266"/>
      <c r="I97" s="96"/>
      <c r="J97" s="266" t="s">
        <v>87</v>
      </c>
      <c r="K97" s="266"/>
      <c r="L97" s="266"/>
      <c r="M97" s="266"/>
      <c r="N97" s="266"/>
      <c r="O97" s="266"/>
      <c r="P97" s="266"/>
      <c r="Q97" s="266"/>
      <c r="R97" s="266"/>
      <c r="S97" s="266"/>
      <c r="T97" s="266"/>
      <c r="U97" s="266"/>
      <c r="V97" s="266"/>
      <c r="W97" s="266"/>
      <c r="X97" s="266"/>
      <c r="Y97" s="266"/>
      <c r="Z97" s="266"/>
      <c r="AA97" s="266"/>
      <c r="AB97" s="266"/>
      <c r="AC97" s="266"/>
      <c r="AD97" s="266"/>
      <c r="AE97" s="266"/>
      <c r="AF97" s="266"/>
      <c r="AG97" s="267">
        <f>'05 - Oprava bytu č. 510'!J30</f>
        <v>0</v>
      </c>
      <c r="AH97" s="268"/>
      <c r="AI97" s="268"/>
      <c r="AJ97" s="268"/>
      <c r="AK97" s="268"/>
      <c r="AL97" s="268"/>
      <c r="AM97" s="268"/>
      <c r="AN97" s="267">
        <f t="shared" si="0"/>
        <v>0</v>
      </c>
      <c r="AO97" s="268"/>
      <c r="AP97" s="268"/>
      <c r="AQ97" s="97" t="s">
        <v>79</v>
      </c>
      <c r="AR97" s="98"/>
      <c r="AS97" s="99">
        <v>0</v>
      </c>
      <c r="AT97" s="100">
        <f t="shared" si="1"/>
        <v>0</v>
      </c>
      <c r="AU97" s="101">
        <f>'05 - Oprava bytu č. 510'!P128</f>
        <v>0</v>
      </c>
      <c r="AV97" s="100">
        <f>'05 - Oprava bytu č. 510'!J33</f>
        <v>0</v>
      </c>
      <c r="AW97" s="100">
        <f>'05 - Oprava bytu č. 510'!J34</f>
        <v>0</v>
      </c>
      <c r="AX97" s="100">
        <f>'05 - Oprava bytu č. 510'!J35</f>
        <v>0</v>
      </c>
      <c r="AY97" s="100">
        <f>'05 - Oprava bytu č. 510'!J36</f>
        <v>0</v>
      </c>
      <c r="AZ97" s="100">
        <f>'05 - Oprava bytu č. 510'!F33</f>
        <v>0</v>
      </c>
      <c r="BA97" s="100">
        <f>'05 - Oprava bytu č. 510'!F34</f>
        <v>0</v>
      </c>
      <c r="BB97" s="100">
        <f>'05 - Oprava bytu č. 510'!F35</f>
        <v>0</v>
      </c>
      <c r="BC97" s="100">
        <f>'05 - Oprava bytu č. 510'!F36</f>
        <v>0</v>
      </c>
      <c r="BD97" s="102">
        <f>'05 - Oprava bytu č. 510'!F37</f>
        <v>0</v>
      </c>
      <c r="BT97" s="103" t="s">
        <v>80</v>
      </c>
      <c r="BV97" s="103" t="s">
        <v>74</v>
      </c>
      <c r="BW97" s="103" t="s">
        <v>88</v>
      </c>
      <c r="BX97" s="103" t="s">
        <v>5</v>
      </c>
      <c r="CL97" s="103" t="s">
        <v>1</v>
      </c>
      <c r="CM97" s="103" t="s">
        <v>82</v>
      </c>
    </row>
    <row r="98" spans="1:91" s="7" customFormat="1" ht="16.5" customHeight="1">
      <c r="A98" s="93" t="s">
        <v>76</v>
      </c>
      <c r="B98" s="94"/>
      <c r="C98" s="95"/>
      <c r="D98" s="266" t="s">
        <v>89</v>
      </c>
      <c r="E98" s="266"/>
      <c r="F98" s="266"/>
      <c r="G98" s="266"/>
      <c r="H98" s="266"/>
      <c r="I98" s="96"/>
      <c r="J98" s="266" t="s">
        <v>90</v>
      </c>
      <c r="K98" s="266"/>
      <c r="L98" s="266"/>
      <c r="M98" s="266"/>
      <c r="N98" s="266"/>
      <c r="O98" s="266"/>
      <c r="P98" s="266"/>
      <c r="Q98" s="266"/>
      <c r="R98" s="266"/>
      <c r="S98" s="266"/>
      <c r="T98" s="266"/>
      <c r="U98" s="266"/>
      <c r="V98" s="266"/>
      <c r="W98" s="266"/>
      <c r="X98" s="266"/>
      <c r="Y98" s="266"/>
      <c r="Z98" s="266"/>
      <c r="AA98" s="266"/>
      <c r="AB98" s="266"/>
      <c r="AC98" s="266"/>
      <c r="AD98" s="266"/>
      <c r="AE98" s="266"/>
      <c r="AF98" s="266"/>
      <c r="AG98" s="267">
        <f>'06 - Oprava bytu č. 604'!J30</f>
        <v>0</v>
      </c>
      <c r="AH98" s="268"/>
      <c r="AI98" s="268"/>
      <c r="AJ98" s="268"/>
      <c r="AK98" s="268"/>
      <c r="AL98" s="268"/>
      <c r="AM98" s="268"/>
      <c r="AN98" s="267">
        <f t="shared" si="0"/>
        <v>0</v>
      </c>
      <c r="AO98" s="268"/>
      <c r="AP98" s="268"/>
      <c r="AQ98" s="97" t="s">
        <v>79</v>
      </c>
      <c r="AR98" s="98"/>
      <c r="AS98" s="99">
        <v>0</v>
      </c>
      <c r="AT98" s="100">
        <f t="shared" si="1"/>
        <v>0</v>
      </c>
      <c r="AU98" s="101">
        <f>'06 - Oprava bytu č. 604'!P128</f>
        <v>0</v>
      </c>
      <c r="AV98" s="100">
        <f>'06 - Oprava bytu č. 604'!J33</f>
        <v>0</v>
      </c>
      <c r="AW98" s="100">
        <f>'06 - Oprava bytu č. 604'!J34</f>
        <v>0</v>
      </c>
      <c r="AX98" s="100">
        <f>'06 - Oprava bytu č. 604'!J35</f>
        <v>0</v>
      </c>
      <c r="AY98" s="100">
        <f>'06 - Oprava bytu č. 604'!J36</f>
        <v>0</v>
      </c>
      <c r="AZ98" s="100">
        <f>'06 - Oprava bytu č. 604'!F33</f>
        <v>0</v>
      </c>
      <c r="BA98" s="100">
        <f>'06 - Oprava bytu č. 604'!F34</f>
        <v>0</v>
      </c>
      <c r="BB98" s="100">
        <f>'06 - Oprava bytu č. 604'!F35</f>
        <v>0</v>
      </c>
      <c r="BC98" s="100">
        <f>'06 - Oprava bytu č. 604'!F36</f>
        <v>0</v>
      </c>
      <c r="BD98" s="102">
        <f>'06 - Oprava bytu č. 604'!F37</f>
        <v>0</v>
      </c>
      <c r="BT98" s="103" t="s">
        <v>80</v>
      </c>
      <c r="BV98" s="103" t="s">
        <v>74</v>
      </c>
      <c r="BW98" s="103" t="s">
        <v>91</v>
      </c>
      <c r="BX98" s="103" t="s">
        <v>5</v>
      </c>
      <c r="CL98" s="103" t="s">
        <v>1</v>
      </c>
      <c r="CM98" s="103" t="s">
        <v>82</v>
      </c>
    </row>
    <row r="99" spans="1:91" s="7" customFormat="1" ht="16.5" customHeight="1">
      <c r="A99" s="93" t="s">
        <v>76</v>
      </c>
      <c r="B99" s="94"/>
      <c r="C99" s="95"/>
      <c r="D99" s="266" t="s">
        <v>92</v>
      </c>
      <c r="E99" s="266"/>
      <c r="F99" s="266"/>
      <c r="G99" s="266"/>
      <c r="H99" s="266"/>
      <c r="I99" s="96"/>
      <c r="J99" s="266" t="s">
        <v>93</v>
      </c>
      <c r="K99" s="266"/>
      <c r="L99" s="266"/>
      <c r="M99" s="266"/>
      <c r="N99" s="266"/>
      <c r="O99" s="266"/>
      <c r="P99" s="266"/>
      <c r="Q99" s="266"/>
      <c r="R99" s="266"/>
      <c r="S99" s="266"/>
      <c r="T99" s="266"/>
      <c r="U99" s="266"/>
      <c r="V99" s="266"/>
      <c r="W99" s="266"/>
      <c r="X99" s="266"/>
      <c r="Y99" s="266"/>
      <c r="Z99" s="266"/>
      <c r="AA99" s="266"/>
      <c r="AB99" s="266"/>
      <c r="AC99" s="266"/>
      <c r="AD99" s="266"/>
      <c r="AE99" s="266"/>
      <c r="AF99" s="266"/>
      <c r="AG99" s="267">
        <f>'07 - Oprava bytu č. 607'!J30</f>
        <v>0</v>
      </c>
      <c r="AH99" s="268"/>
      <c r="AI99" s="268"/>
      <c r="AJ99" s="268"/>
      <c r="AK99" s="268"/>
      <c r="AL99" s="268"/>
      <c r="AM99" s="268"/>
      <c r="AN99" s="267">
        <f t="shared" si="0"/>
        <v>0</v>
      </c>
      <c r="AO99" s="268"/>
      <c r="AP99" s="268"/>
      <c r="AQ99" s="97" t="s">
        <v>79</v>
      </c>
      <c r="AR99" s="98"/>
      <c r="AS99" s="99">
        <v>0</v>
      </c>
      <c r="AT99" s="100">
        <f t="shared" si="1"/>
        <v>0</v>
      </c>
      <c r="AU99" s="101">
        <f>'07 - Oprava bytu č. 607'!P130</f>
        <v>0</v>
      </c>
      <c r="AV99" s="100">
        <f>'07 - Oprava bytu č. 607'!J33</f>
        <v>0</v>
      </c>
      <c r="AW99" s="100">
        <f>'07 - Oprava bytu č. 607'!J34</f>
        <v>0</v>
      </c>
      <c r="AX99" s="100">
        <f>'07 - Oprava bytu č. 607'!J35</f>
        <v>0</v>
      </c>
      <c r="AY99" s="100">
        <f>'07 - Oprava bytu č. 607'!J36</f>
        <v>0</v>
      </c>
      <c r="AZ99" s="100">
        <f>'07 - Oprava bytu č. 607'!F33</f>
        <v>0</v>
      </c>
      <c r="BA99" s="100">
        <f>'07 - Oprava bytu č. 607'!F34</f>
        <v>0</v>
      </c>
      <c r="BB99" s="100">
        <f>'07 - Oprava bytu č. 607'!F35</f>
        <v>0</v>
      </c>
      <c r="BC99" s="100">
        <f>'07 - Oprava bytu č. 607'!F36</f>
        <v>0</v>
      </c>
      <c r="BD99" s="102">
        <f>'07 - Oprava bytu č. 607'!F37</f>
        <v>0</v>
      </c>
      <c r="BT99" s="103" t="s">
        <v>80</v>
      </c>
      <c r="BV99" s="103" t="s">
        <v>74</v>
      </c>
      <c r="BW99" s="103" t="s">
        <v>94</v>
      </c>
      <c r="BX99" s="103" t="s">
        <v>5</v>
      </c>
      <c r="CL99" s="103" t="s">
        <v>1</v>
      </c>
      <c r="CM99" s="103" t="s">
        <v>82</v>
      </c>
    </row>
    <row r="100" spans="1:91" s="7" customFormat="1" ht="16.5" customHeight="1">
      <c r="A100" s="93" t="s">
        <v>76</v>
      </c>
      <c r="B100" s="94"/>
      <c r="C100" s="95"/>
      <c r="D100" s="266" t="s">
        <v>95</v>
      </c>
      <c r="E100" s="266"/>
      <c r="F100" s="266"/>
      <c r="G100" s="266"/>
      <c r="H100" s="266"/>
      <c r="I100" s="96"/>
      <c r="J100" s="266" t="s">
        <v>96</v>
      </c>
      <c r="K100" s="266"/>
      <c r="L100" s="266"/>
      <c r="M100" s="266"/>
      <c r="N100" s="266"/>
      <c r="O100" s="266"/>
      <c r="P100" s="266"/>
      <c r="Q100" s="266"/>
      <c r="R100" s="266"/>
      <c r="S100" s="266"/>
      <c r="T100" s="266"/>
      <c r="U100" s="266"/>
      <c r="V100" s="266"/>
      <c r="W100" s="266"/>
      <c r="X100" s="266"/>
      <c r="Y100" s="266"/>
      <c r="Z100" s="266"/>
      <c r="AA100" s="266"/>
      <c r="AB100" s="266"/>
      <c r="AC100" s="266"/>
      <c r="AD100" s="266"/>
      <c r="AE100" s="266"/>
      <c r="AF100" s="266"/>
      <c r="AG100" s="267">
        <f>'08 - Vedlejší rozpočtové ...'!J30</f>
        <v>0</v>
      </c>
      <c r="AH100" s="268"/>
      <c r="AI100" s="268"/>
      <c r="AJ100" s="268"/>
      <c r="AK100" s="268"/>
      <c r="AL100" s="268"/>
      <c r="AM100" s="268"/>
      <c r="AN100" s="267">
        <f t="shared" si="0"/>
        <v>0</v>
      </c>
      <c r="AO100" s="268"/>
      <c r="AP100" s="268"/>
      <c r="AQ100" s="97" t="s">
        <v>79</v>
      </c>
      <c r="AR100" s="98"/>
      <c r="AS100" s="104">
        <v>0</v>
      </c>
      <c r="AT100" s="105">
        <f t="shared" si="1"/>
        <v>0</v>
      </c>
      <c r="AU100" s="106">
        <f>'08 - Vedlejší rozpočtové ...'!P121</f>
        <v>0</v>
      </c>
      <c r="AV100" s="105">
        <f>'08 - Vedlejší rozpočtové ...'!J33</f>
        <v>0</v>
      </c>
      <c r="AW100" s="105">
        <f>'08 - Vedlejší rozpočtové ...'!J34</f>
        <v>0</v>
      </c>
      <c r="AX100" s="105">
        <f>'08 - Vedlejší rozpočtové ...'!J35</f>
        <v>0</v>
      </c>
      <c r="AY100" s="105">
        <f>'08 - Vedlejší rozpočtové ...'!J36</f>
        <v>0</v>
      </c>
      <c r="AZ100" s="105">
        <f>'08 - Vedlejší rozpočtové ...'!F33</f>
        <v>0</v>
      </c>
      <c r="BA100" s="105">
        <f>'08 - Vedlejší rozpočtové ...'!F34</f>
        <v>0</v>
      </c>
      <c r="BB100" s="105">
        <f>'08 - Vedlejší rozpočtové ...'!F35</f>
        <v>0</v>
      </c>
      <c r="BC100" s="105">
        <f>'08 - Vedlejší rozpočtové ...'!F36</f>
        <v>0</v>
      </c>
      <c r="BD100" s="107">
        <f>'08 - Vedlejší rozpočtové ...'!F37</f>
        <v>0</v>
      </c>
      <c r="BT100" s="103" t="s">
        <v>80</v>
      </c>
      <c r="BV100" s="103" t="s">
        <v>74</v>
      </c>
      <c r="BW100" s="103" t="s">
        <v>97</v>
      </c>
      <c r="BX100" s="103" t="s">
        <v>5</v>
      </c>
      <c r="CL100" s="103" t="s">
        <v>1</v>
      </c>
      <c r="CM100" s="103" t="s">
        <v>82</v>
      </c>
    </row>
    <row r="101" spans="1:57" s="2" customFormat="1" ht="30" customHeight="1">
      <c r="A101" s="34"/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9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</row>
    <row r="102" spans="1:57" s="2" customFormat="1" ht="6.95" customHeight="1">
      <c r="A102" s="34"/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39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</row>
  </sheetData>
  <sheetProtection algorithmName="SHA-512" hashValue="xl3EvAbdkycV+qMcY3oIMCA7AKR2/2KroCJAvZ/ravi0IsMjrO8MjqKikcEZfmmbRj0zbtZR3IbukR5q/aygSA==" saltValue="mmy8AgniQxohoBl8dDhcdw==" spinCount="100000" sheet="1" objects="1" scenarios="1" formatColumns="0" formatRows="0"/>
  <mergeCells count="62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100:AP100"/>
    <mergeCell ref="AG100:AM100"/>
    <mergeCell ref="D100:H100"/>
    <mergeCell ref="J100:AF100"/>
    <mergeCell ref="AG94:AM94"/>
    <mergeCell ref="AN94:AP94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L85:AJ85"/>
    <mergeCell ref="AM87:AN87"/>
    <mergeCell ref="AM89:AP89"/>
    <mergeCell ref="AS89:AT91"/>
    <mergeCell ref="AM90:AP90"/>
  </mergeCells>
  <hyperlinks>
    <hyperlink ref="A95" location="'03 - Oprava bytu č. 102'!C2" display="/"/>
    <hyperlink ref="A96" location="'04 - Oprava bytu č. 506'!C2" display="/"/>
    <hyperlink ref="A97" location="'05 - Oprava bytu č. 510'!C2" display="/"/>
    <hyperlink ref="A98" location="'06 - Oprava bytu č. 604'!C2" display="/"/>
    <hyperlink ref="A99" location="'07 - Oprava bytu č. 607'!C2" display="/"/>
    <hyperlink ref="A100" location="'08 - Vedlejší rozpočtové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58"/>
  <sheetViews>
    <sheetView showGridLines="0" workbookViewId="0" topLeftCell="A56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AT2" s="17" t="s">
        <v>81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82</v>
      </c>
    </row>
    <row r="4" spans="2:46" s="1" customFormat="1" ht="24.95" customHeight="1">
      <c r="B4" s="20"/>
      <c r="D4" s="110" t="s">
        <v>98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291" t="str">
        <f>'Rekapitulace stavby'!K6</f>
        <v>Šlejnická 5, Praha 6</v>
      </c>
      <c r="F7" s="292"/>
      <c r="G7" s="292"/>
      <c r="H7" s="292"/>
      <c r="L7" s="20"/>
    </row>
    <row r="8" spans="1:31" s="2" customFormat="1" ht="12" customHeight="1">
      <c r="A8" s="34"/>
      <c r="B8" s="39"/>
      <c r="C8" s="34"/>
      <c r="D8" s="112" t="s">
        <v>99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3" t="s">
        <v>100</v>
      </c>
      <c r="F9" s="294"/>
      <c r="G9" s="294"/>
      <c r="H9" s="294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>
        <f>'Rekapitulace stavby'!AN8</f>
        <v>45411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23</v>
      </c>
      <c r="E14" s="34"/>
      <c r="F14" s="34"/>
      <c r="G14" s="34"/>
      <c r="H14" s="34"/>
      <c r="I14" s="112" t="s">
        <v>24</v>
      </c>
      <c r="J14" s="11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tr">
        <f>IF('Rekapitulace stavby'!E11="","",'Rekapitulace stavby'!E11)</f>
        <v xml:space="preserve"> </v>
      </c>
      <c r="F15" s="34"/>
      <c r="G15" s="34"/>
      <c r="H15" s="34"/>
      <c r="I15" s="112" t="s">
        <v>25</v>
      </c>
      <c r="J15" s="11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26</v>
      </c>
      <c r="E17" s="34"/>
      <c r="F17" s="34"/>
      <c r="G17" s="34"/>
      <c r="H17" s="34"/>
      <c r="I17" s="112" t="s">
        <v>24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5" t="str">
        <f>'Rekapitulace stavby'!E14</f>
        <v>Vyplň údaj</v>
      </c>
      <c r="F18" s="296"/>
      <c r="G18" s="296"/>
      <c r="H18" s="296"/>
      <c r="I18" s="112" t="s">
        <v>25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28</v>
      </c>
      <c r="E20" s="34"/>
      <c r="F20" s="34"/>
      <c r="G20" s="34"/>
      <c r="H20" s="34"/>
      <c r="I20" s="112" t="s">
        <v>24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 xml:space="preserve"> </v>
      </c>
      <c r="F21" s="34"/>
      <c r="G21" s="34"/>
      <c r="H21" s="34"/>
      <c r="I21" s="112" t="s">
        <v>25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29</v>
      </c>
      <c r="E23" s="34"/>
      <c r="F23" s="34"/>
      <c r="G23" s="34"/>
      <c r="H23" s="34"/>
      <c r="I23" s="112" t="s">
        <v>24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25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31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297" t="s">
        <v>1</v>
      </c>
      <c r="F27" s="297"/>
      <c r="G27" s="297"/>
      <c r="H27" s="297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32</v>
      </c>
      <c r="E30" s="34"/>
      <c r="F30" s="34"/>
      <c r="G30" s="34"/>
      <c r="H30" s="34"/>
      <c r="I30" s="34"/>
      <c r="J30" s="120">
        <f>ROUND(J128,2)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34</v>
      </c>
      <c r="G32" s="34"/>
      <c r="H32" s="34"/>
      <c r="I32" s="121" t="s">
        <v>33</v>
      </c>
      <c r="J32" s="121" t="s">
        <v>35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36</v>
      </c>
      <c r="E33" s="112" t="s">
        <v>37</v>
      </c>
      <c r="F33" s="123">
        <f>ROUND((SUM(BE128:BE257)),2)</f>
        <v>0</v>
      </c>
      <c r="G33" s="34"/>
      <c r="H33" s="34"/>
      <c r="I33" s="124">
        <v>0.21</v>
      </c>
      <c r="J33" s="123">
        <f>ROUND(((SUM(BE128:BE257))*I33),2)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38</v>
      </c>
      <c r="F34" s="123">
        <f>ROUND((SUM(BF128:BF257)),2)</f>
        <v>0</v>
      </c>
      <c r="G34" s="34"/>
      <c r="H34" s="34"/>
      <c r="I34" s="124">
        <v>0.12</v>
      </c>
      <c r="J34" s="123">
        <f>ROUND(((SUM(BF128:BF257))*I34),2)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39</v>
      </c>
      <c r="F35" s="123">
        <f>ROUND((SUM(BG128:BG257)),2)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40</v>
      </c>
      <c r="F36" s="123">
        <f>ROUND((SUM(BH128:BH257)),2)</f>
        <v>0</v>
      </c>
      <c r="G36" s="34"/>
      <c r="H36" s="34"/>
      <c r="I36" s="124">
        <v>0.12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41</v>
      </c>
      <c r="F37" s="123">
        <f>ROUND((SUM(BI128:BI257)),2)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42</v>
      </c>
      <c r="E39" s="127"/>
      <c r="F39" s="127"/>
      <c r="G39" s="128" t="s">
        <v>43</v>
      </c>
      <c r="H39" s="129" t="s">
        <v>44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45</v>
      </c>
      <c r="E50" s="133"/>
      <c r="F50" s="133"/>
      <c r="G50" s="132" t="s">
        <v>46</v>
      </c>
      <c r="H50" s="133"/>
      <c r="I50" s="133"/>
      <c r="J50" s="133"/>
      <c r="K50" s="133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4" t="s">
        <v>47</v>
      </c>
      <c r="E61" s="135"/>
      <c r="F61" s="136" t="s">
        <v>48</v>
      </c>
      <c r="G61" s="134" t="s">
        <v>47</v>
      </c>
      <c r="H61" s="135"/>
      <c r="I61" s="135"/>
      <c r="J61" s="137" t="s">
        <v>48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2" t="s">
        <v>49</v>
      </c>
      <c r="E65" s="138"/>
      <c r="F65" s="138"/>
      <c r="G65" s="132" t="s">
        <v>50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4" t="s">
        <v>47</v>
      </c>
      <c r="E76" s="135"/>
      <c r="F76" s="136" t="s">
        <v>48</v>
      </c>
      <c r="G76" s="134" t="s">
        <v>47</v>
      </c>
      <c r="H76" s="135"/>
      <c r="I76" s="135"/>
      <c r="J76" s="137" t="s">
        <v>48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101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298" t="str">
        <f>E7</f>
        <v>Šlejnická 5, Praha 6</v>
      </c>
      <c r="F85" s="299"/>
      <c r="G85" s="299"/>
      <c r="H85" s="299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99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50" t="str">
        <f>E9</f>
        <v>03 - Oprava bytu č. 102</v>
      </c>
      <c r="F87" s="300"/>
      <c r="G87" s="300"/>
      <c r="H87" s="300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>
        <f>IF(J12="","",J12)</f>
        <v>45411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23</v>
      </c>
      <c r="D91" s="36"/>
      <c r="E91" s="36"/>
      <c r="F91" s="27" t="str">
        <f>E15</f>
        <v xml:space="preserve"> </v>
      </c>
      <c r="G91" s="36"/>
      <c r="H91" s="36"/>
      <c r="I91" s="29" t="s">
        <v>28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26</v>
      </c>
      <c r="D92" s="36"/>
      <c r="E92" s="36"/>
      <c r="F92" s="27" t="str">
        <f>IF(E18="","",E18)</f>
        <v>Vyplň údaj</v>
      </c>
      <c r="G92" s="36"/>
      <c r="H92" s="36"/>
      <c r="I92" s="29" t="s">
        <v>29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102</v>
      </c>
      <c r="D94" s="144"/>
      <c r="E94" s="144"/>
      <c r="F94" s="144"/>
      <c r="G94" s="144"/>
      <c r="H94" s="144"/>
      <c r="I94" s="144"/>
      <c r="J94" s="145" t="s">
        <v>103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104</v>
      </c>
      <c r="D96" s="36"/>
      <c r="E96" s="36"/>
      <c r="F96" s="36"/>
      <c r="G96" s="36"/>
      <c r="H96" s="36"/>
      <c r="I96" s="36"/>
      <c r="J96" s="84">
        <f>J128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105</v>
      </c>
    </row>
    <row r="97" spans="2:12" s="9" customFormat="1" ht="24.95" customHeight="1">
      <c r="B97" s="147"/>
      <c r="C97" s="148"/>
      <c r="D97" s="149" t="s">
        <v>106</v>
      </c>
      <c r="E97" s="150"/>
      <c r="F97" s="150"/>
      <c r="G97" s="150"/>
      <c r="H97" s="150"/>
      <c r="I97" s="150"/>
      <c r="J97" s="151">
        <f>J129</f>
        <v>0</v>
      </c>
      <c r="K97" s="148"/>
      <c r="L97" s="152"/>
    </row>
    <row r="98" spans="2:12" s="10" customFormat="1" ht="19.9" customHeight="1">
      <c r="B98" s="153"/>
      <c r="C98" s="154"/>
      <c r="D98" s="155" t="s">
        <v>107</v>
      </c>
      <c r="E98" s="156"/>
      <c r="F98" s="156"/>
      <c r="G98" s="156"/>
      <c r="H98" s="156"/>
      <c r="I98" s="156"/>
      <c r="J98" s="157">
        <f>J130</f>
        <v>0</v>
      </c>
      <c r="K98" s="154"/>
      <c r="L98" s="158"/>
    </row>
    <row r="99" spans="2:12" s="10" customFormat="1" ht="19.9" customHeight="1">
      <c r="B99" s="153"/>
      <c r="C99" s="154"/>
      <c r="D99" s="155" t="s">
        <v>108</v>
      </c>
      <c r="E99" s="156"/>
      <c r="F99" s="156"/>
      <c r="G99" s="156"/>
      <c r="H99" s="156"/>
      <c r="I99" s="156"/>
      <c r="J99" s="157">
        <f>J132</f>
        <v>0</v>
      </c>
      <c r="K99" s="154"/>
      <c r="L99" s="158"/>
    </row>
    <row r="100" spans="2:12" s="10" customFormat="1" ht="19.9" customHeight="1">
      <c r="B100" s="153"/>
      <c r="C100" s="154"/>
      <c r="D100" s="155" t="s">
        <v>109</v>
      </c>
      <c r="E100" s="156"/>
      <c r="F100" s="156"/>
      <c r="G100" s="156"/>
      <c r="H100" s="156"/>
      <c r="I100" s="156"/>
      <c r="J100" s="157">
        <f>J142</f>
        <v>0</v>
      </c>
      <c r="K100" s="154"/>
      <c r="L100" s="158"/>
    </row>
    <row r="101" spans="2:12" s="10" customFormat="1" ht="19.9" customHeight="1">
      <c r="B101" s="153"/>
      <c r="C101" s="154"/>
      <c r="D101" s="155" t="s">
        <v>110</v>
      </c>
      <c r="E101" s="156"/>
      <c r="F101" s="156"/>
      <c r="G101" s="156"/>
      <c r="H101" s="156"/>
      <c r="I101" s="156"/>
      <c r="J101" s="157">
        <f>J150</f>
        <v>0</v>
      </c>
      <c r="K101" s="154"/>
      <c r="L101" s="158"/>
    </row>
    <row r="102" spans="2:12" s="9" customFormat="1" ht="24.95" customHeight="1">
      <c r="B102" s="147"/>
      <c r="C102" s="148"/>
      <c r="D102" s="149" t="s">
        <v>111</v>
      </c>
      <c r="E102" s="150"/>
      <c r="F102" s="150"/>
      <c r="G102" s="150"/>
      <c r="H102" s="150"/>
      <c r="I102" s="150"/>
      <c r="J102" s="151">
        <f>J153</f>
        <v>0</v>
      </c>
      <c r="K102" s="148"/>
      <c r="L102" s="152"/>
    </row>
    <row r="103" spans="2:12" s="10" customFormat="1" ht="19.9" customHeight="1">
      <c r="B103" s="153"/>
      <c r="C103" s="154"/>
      <c r="D103" s="155" t="s">
        <v>112</v>
      </c>
      <c r="E103" s="156"/>
      <c r="F103" s="156"/>
      <c r="G103" s="156"/>
      <c r="H103" s="156"/>
      <c r="I103" s="156"/>
      <c r="J103" s="157">
        <f>J154</f>
        <v>0</v>
      </c>
      <c r="K103" s="154"/>
      <c r="L103" s="158"/>
    </row>
    <row r="104" spans="2:12" s="10" customFormat="1" ht="19.9" customHeight="1">
      <c r="B104" s="153"/>
      <c r="C104" s="154"/>
      <c r="D104" s="155" t="s">
        <v>113</v>
      </c>
      <c r="E104" s="156"/>
      <c r="F104" s="156"/>
      <c r="G104" s="156"/>
      <c r="H104" s="156"/>
      <c r="I104" s="156"/>
      <c r="J104" s="157">
        <f>J180</f>
        <v>0</v>
      </c>
      <c r="K104" s="154"/>
      <c r="L104" s="158"/>
    </row>
    <row r="105" spans="2:12" s="10" customFormat="1" ht="19.9" customHeight="1">
      <c r="B105" s="153"/>
      <c r="C105" s="154"/>
      <c r="D105" s="155" t="s">
        <v>114</v>
      </c>
      <c r="E105" s="156"/>
      <c r="F105" s="156"/>
      <c r="G105" s="156"/>
      <c r="H105" s="156"/>
      <c r="I105" s="156"/>
      <c r="J105" s="157">
        <f>J186</f>
        <v>0</v>
      </c>
      <c r="K105" s="154"/>
      <c r="L105" s="158"/>
    </row>
    <row r="106" spans="2:12" s="10" customFormat="1" ht="19.9" customHeight="1">
      <c r="B106" s="153"/>
      <c r="C106" s="154"/>
      <c r="D106" s="155" t="s">
        <v>115</v>
      </c>
      <c r="E106" s="156"/>
      <c r="F106" s="156"/>
      <c r="G106" s="156"/>
      <c r="H106" s="156"/>
      <c r="I106" s="156"/>
      <c r="J106" s="157">
        <f>J206</f>
        <v>0</v>
      </c>
      <c r="K106" s="154"/>
      <c r="L106" s="158"/>
    </row>
    <row r="107" spans="2:12" s="10" customFormat="1" ht="19.9" customHeight="1">
      <c r="B107" s="153"/>
      <c r="C107" s="154"/>
      <c r="D107" s="155" t="s">
        <v>116</v>
      </c>
      <c r="E107" s="156"/>
      <c r="F107" s="156"/>
      <c r="G107" s="156"/>
      <c r="H107" s="156"/>
      <c r="I107" s="156"/>
      <c r="J107" s="157">
        <f>J222</f>
        <v>0</v>
      </c>
      <c r="K107" s="154"/>
      <c r="L107" s="158"/>
    </row>
    <row r="108" spans="2:12" s="10" customFormat="1" ht="19.9" customHeight="1">
      <c r="B108" s="153"/>
      <c r="C108" s="154"/>
      <c r="D108" s="155" t="s">
        <v>117</v>
      </c>
      <c r="E108" s="156"/>
      <c r="F108" s="156"/>
      <c r="G108" s="156"/>
      <c r="H108" s="156"/>
      <c r="I108" s="156"/>
      <c r="J108" s="157">
        <f>J256</f>
        <v>0</v>
      </c>
      <c r="K108" s="154"/>
      <c r="L108" s="158"/>
    </row>
    <row r="109" spans="1:31" s="2" customFormat="1" ht="21.75" customHeight="1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54"/>
      <c r="C110" s="55"/>
      <c r="D110" s="55"/>
      <c r="E110" s="55"/>
      <c r="F110" s="55"/>
      <c r="G110" s="55"/>
      <c r="H110" s="55"/>
      <c r="I110" s="55"/>
      <c r="J110" s="55"/>
      <c r="K110" s="55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4" spans="1:31" s="2" customFormat="1" ht="6.95" customHeight="1">
      <c r="A114" s="34"/>
      <c r="B114" s="56"/>
      <c r="C114" s="57"/>
      <c r="D114" s="57"/>
      <c r="E114" s="57"/>
      <c r="F114" s="57"/>
      <c r="G114" s="57"/>
      <c r="H114" s="57"/>
      <c r="I114" s="57"/>
      <c r="J114" s="57"/>
      <c r="K114" s="57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24.95" customHeight="1">
      <c r="A115" s="34"/>
      <c r="B115" s="35"/>
      <c r="C115" s="23" t="s">
        <v>118</v>
      </c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16</v>
      </c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6.5" customHeight="1">
      <c r="A118" s="34"/>
      <c r="B118" s="35"/>
      <c r="C118" s="36"/>
      <c r="D118" s="36"/>
      <c r="E118" s="298" t="str">
        <f>E7</f>
        <v>Šlejnická 5, Praha 6</v>
      </c>
      <c r="F118" s="299"/>
      <c r="G118" s="299"/>
      <c r="H118" s="299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99</v>
      </c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6.5" customHeight="1">
      <c r="A120" s="34"/>
      <c r="B120" s="35"/>
      <c r="C120" s="36"/>
      <c r="D120" s="36"/>
      <c r="E120" s="250" t="str">
        <f>E9</f>
        <v>03 - Oprava bytu č. 102</v>
      </c>
      <c r="F120" s="300"/>
      <c r="G120" s="300"/>
      <c r="H120" s="300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2" customHeight="1">
      <c r="A122" s="34"/>
      <c r="B122" s="35"/>
      <c r="C122" s="29" t="s">
        <v>20</v>
      </c>
      <c r="D122" s="36"/>
      <c r="E122" s="36"/>
      <c r="F122" s="27" t="str">
        <f>F12</f>
        <v xml:space="preserve"> </v>
      </c>
      <c r="G122" s="36"/>
      <c r="H122" s="36"/>
      <c r="I122" s="29" t="s">
        <v>22</v>
      </c>
      <c r="J122" s="66">
        <f>IF(J12="","",J12)</f>
        <v>45411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6.95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5.2" customHeight="1">
      <c r="A124" s="34"/>
      <c r="B124" s="35"/>
      <c r="C124" s="29" t="s">
        <v>23</v>
      </c>
      <c r="D124" s="36"/>
      <c r="E124" s="36"/>
      <c r="F124" s="27" t="str">
        <f>E15</f>
        <v xml:space="preserve"> </v>
      </c>
      <c r="G124" s="36"/>
      <c r="H124" s="36"/>
      <c r="I124" s="29" t="s">
        <v>28</v>
      </c>
      <c r="J124" s="32" t="str">
        <f>E21</f>
        <v xml:space="preserve"> 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5.2" customHeight="1">
      <c r="A125" s="34"/>
      <c r="B125" s="35"/>
      <c r="C125" s="29" t="s">
        <v>26</v>
      </c>
      <c r="D125" s="36"/>
      <c r="E125" s="36"/>
      <c r="F125" s="27" t="str">
        <f>IF(E18="","",E18)</f>
        <v>Vyplň údaj</v>
      </c>
      <c r="G125" s="36"/>
      <c r="H125" s="36"/>
      <c r="I125" s="29" t="s">
        <v>29</v>
      </c>
      <c r="J125" s="32" t="str">
        <f>E24</f>
        <v xml:space="preserve"> </v>
      </c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0.35" customHeight="1">
      <c r="A126" s="34"/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11" customFormat="1" ht="29.25" customHeight="1">
      <c r="A127" s="159"/>
      <c r="B127" s="160"/>
      <c r="C127" s="161" t="s">
        <v>119</v>
      </c>
      <c r="D127" s="162" t="s">
        <v>57</v>
      </c>
      <c r="E127" s="162" t="s">
        <v>53</v>
      </c>
      <c r="F127" s="162" t="s">
        <v>54</v>
      </c>
      <c r="G127" s="162" t="s">
        <v>120</v>
      </c>
      <c r="H127" s="162" t="s">
        <v>121</v>
      </c>
      <c r="I127" s="162" t="s">
        <v>122</v>
      </c>
      <c r="J127" s="163" t="s">
        <v>103</v>
      </c>
      <c r="K127" s="164" t="s">
        <v>123</v>
      </c>
      <c r="L127" s="165"/>
      <c r="M127" s="75" t="s">
        <v>1</v>
      </c>
      <c r="N127" s="76" t="s">
        <v>36</v>
      </c>
      <c r="O127" s="76" t="s">
        <v>124</v>
      </c>
      <c r="P127" s="76" t="s">
        <v>125</v>
      </c>
      <c r="Q127" s="76" t="s">
        <v>126</v>
      </c>
      <c r="R127" s="76" t="s">
        <v>127</v>
      </c>
      <c r="S127" s="76" t="s">
        <v>128</v>
      </c>
      <c r="T127" s="77" t="s">
        <v>129</v>
      </c>
      <c r="U127" s="159"/>
      <c r="V127" s="159"/>
      <c r="W127" s="159"/>
      <c r="X127" s="159"/>
      <c r="Y127" s="159"/>
      <c r="Z127" s="159"/>
      <c r="AA127" s="159"/>
      <c r="AB127" s="159"/>
      <c r="AC127" s="159"/>
      <c r="AD127" s="159"/>
      <c r="AE127" s="159"/>
    </row>
    <row r="128" spans="1:63" s="2" customFormat="1" ht="22.9" customHeight="1">
      <c r="A128" s="34"/>
      <c r="B128" s="35"/>
      <c r="C128" s="82" t="s">
        <v>130</v>
      </c>
      <c r="D128" s="36"/>
      <c r="E128" s="36"/>
      <c r="F128" s="36"/>
      <c r="G128" s="36"/>
      <c r="H128" s="36"/>
      <c r="I128" s="36"/>
      <c r="J128" s="166">
        <f>BK128</f>
        <v>0</v>
      </c>
      <c r="K128" s="36"/>
      <c r="L128" s="39"/>
      <c r="M128" s="78"/>
      <c r="N128" s="167"/>
      <c r="O128" s="79"/>
      <c r="P128" s="168">
        <f>P129+P153</f>
        <v>0</v>
      </c>
      <c r="Q128" s="79"/>
      <c r="R128" s="168">
        <f>R129+R153</f>
        <v>1.40740096</v>
      </c>
      <c r="S128" s="79"/>
      <c r="T128" s="169">
        <f>T129+T153</f>
        <v>0.20509706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71</v>
      </c>
      <c r="AU128" s="17" t="s">
        <v>105</v>
      </c>
      <c r="BK128" s="170">
        <f>BK129+BK153</f>
        <v>0</v>
      </c>
    </row>
    <row r="129" spans="2:63" s="12" customFormat="1" ht="25.9" customHeight="1">
      <c r="B129" s="171"/>
      <c r="C129" s="172"/>
      <c r="D129" s="173" t="s">
        <v>71</v>
      </c>
      <c r="E129" s="174" t="s">
        <v>131</v>
      </c>
      <c r="F129" s="174" t="s">
        <v>132</v>
      </c>
      <c r="G129" s="172"/>
      <c r="H129" s="172"/>
      <c r="I129" s="175"/>
      <c r="J129" s="176">
        <f>BK129</f>
        <v>0</v>
      </c>
      <c r="K129" s="172"/>
      <c r="L129" s="177"/>
      <c r="M129" s="178"/>
      <c r="N129" s="179"/>
      <c r="O129" s="179"/>
      <c r="P129" s="180">
        <f>P130+P132+P142+P150</f>
        <v>0</v>
      </c>
      <c r="Q129" s="179"/>
      <c r="R129" s="180">
        <f>R130+R132+R142+R150</f>
        <v>0.035052799999999995</v>
      </c>
      <c r="S129" s="179"/>
      <c r="T129" s="181">
        <f>T130+T132+T142+T150</f>
        <v>0</v>
      </c>
      <c r="AR129" s="182" t="s">
        <v>80</v>
      </c>
      <c r="AT129" s="183" t="s">
        <v>71</v>
      </c>
      <c r="AU129" s="183" t="s">
        <v>72</v>
      </c>
      <c r="AY129" s="182" t="s">
        <v>133</v>
      </c>
      <c r="BK129" s="184">
        <f>BK130+BK132+BK142+BK150</f>
        <v>0</v>
      </c>
    </row>
    <row r="130" spans="2:63" s="12" customFormat="1" ht="22.9" customHeight="1">
      <c r="B130" s="171"/>
      <c r="C130" s="172"/>
      <c r="D130" s="173" t="s">
        <v>71</v>
      </c>
      <c r="E130" s="185" t="s">
        <v>134</v>
      </c>
      <c r="F130" s="185" t="s">
        <v>135</v>
      </c>
      <c r="G130" s="172"/>
      <c r="H130" s="172"/>
      <c r="I130" s="175"/>
      <c r="J130" s="186">
        <f>BK130</f>
        <v>0</v>
      </c>
      <c r="K130" s="172"/>
      <c r="L130" s="177"/>
      <c r="M130" s="178"/>
      <c r="N130" s="179"/>
      <c r="O130" s="179"/>
      <c r="P130" s="180">
        <f>P131</f>
        <v>0</v>
      </c>
      <c r="Q130" s="179"/>
      <c r="R130" s="180">
        <f>R131</f>
        <v>0.033999999999999996</v>
      </c>
      <c r="S130" s="179"/>
      <c r="T130" s="181">
        <f>T131</f>
        <v>0</v>
      </c>
      <c r="AR130" s="182" t="s">
        <v>80</v>
      </c>
      <c r="AT130" s="183" t="s">
        <v>71</v>
      </c>
      <c r="AU130" s="183" t="s">
        <v>80</v>
      </c>
      <c r="AY130" s="182" t="s">
        <v>133</v>
      </c>
      <c r="BK130" s="184">
        <f>BK131</f>
        <v>0</v>
      </c>
    </row>
    <row r="131" spans="1:65" s="2" customFormat="1" ht="24.2" customHeight="1">
      <c r="A131" s="34"/>
      <c r="B131" s="35"/>
      <c r="C131" s="187" t="s">
        <v>80</v>
      </c>
      <c r="D131" s="187" t="s">
        <v>136</v>
      </c>
      <c r="E131" s="188" t="s">
        <v>137</v>
      </c>
      <c r="F131" s="189" t="s">
        <v>138</v>
      </c>
      <c r="G131" s="190" t="s">
        <v>139</v>
      </c>
      <c r="H131" s="191">
        <v>10</v>
      </c>
      <c r="I131" s="192"/>
      <c r="J131" s="193">
        <f>ROUND(I131*H131,2)</f>
        <v>0</v>
      </c>
      <c r="K131" s="194"/>
      <c r="L131" s="39"/>
      <c r="M131" s="195" t="s">
        <v>1</v>
      </c>
      <c r="N131" s="196" t="s">
        <v>37</v>
      </c>
      <c r="O131" s="71"/>
      <c r="P131" s="197">
        <f>O131*H131</f>
        <v>0</v>
      </c>
      <c r="Q131" s="197">
        <v>0.0034</v>
      </c>
      <c r="R131" s="197">
        <f>Q131*H131</f>
        <v>0.033999999999999996</v>
      </c>
      <c r="S131" s="197">
        <v>0</v>
      </c>
      <c r="T131" s="198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9" t="s">
        <v>140</v>
      </c>
      <c r="AT131" s="199" t="s">
        <v>136</v>
      </c>
      <c r="AU131" s="199" t="s">
        <v>82</v>
      </c>
      <c r="AY131" s="17" t="s">
        <v>133</v>
      </c>
      <c r="BE131" s="200">
        <f>IF(N131="základní",J131,0)</f>
        <v>0</v>
      </c>
      <c r="BF131" s="200">
        <f>IF(N131="snížená",J131,0)</f>
        <v>0</v>
      </c>
      <c r="BG131" s="200">
        <f>IF(N131="zákl. přenesená",J131,0)</f>
        <v>0</v>
      </c>
      <c r="BH131" s="200">
        <f>IF(N131="sníž. přenesená",J131,0)</f>
        <v>0</v>
      </c>
      <c r="BI131" s="200">
        <f>IF(N131="nulová",J131,0)</f>
        <v>0</v>
      </c>
      <c r="BJ131" s="17" t="s">
        <v>80</v>
      </c>
      <c r="BK131" s="200">
        <f>ROUND(I131*H131,2)</f>
        <v>0</v>
      </c>
      <c r="BL131" s="17" t="s">
        <v>140</v>
      </c>
      <c r="BM131" s="199" t="s">
        <v>141</v>
      </c>
    </row>
    <row r="132" spans="2:63" s="12" customFormat="1" ht="22.9" customHeight="1">
      <c r="B132" s="171"/>
      <c r="C132" s="172"/>
      <c r="D132" s="173" t="s">
        <v>71</v>
      </c>
      <c r="E132" s="185" t="s">
        <v>142</v>
      </c>
      <c r="F132" s="185" t="s">
        <v>143</v>
      </c>
      <c r="G132" s="172"/>
      <c r="H132" s="172"/>
      <c r="I132" s="175"/>
      <c r="J132" s="186">
        <f>BK132</f>
        <v>0</v>
      </c>
      <c r="K132" s="172"/>
      <c r="L132" s="177"/>
      <c r="M132" s="178"/>
      <c r="N132" s="179"/>
      <c r="O132" s="179"/>
      <c r="P132" s="180">
        <f>SUM(P133:P141)</f>
        <v>0</v>
      </c>
      <c r="Q132" s="179"/>
      <c r="R132" s="180">
        <f>SUM(R133:R141)</f>
        <v>0.0010528</v>
      </c>
      <c r="S132" s="179"/>
      <c r="T132" s="181">
        <f>SUM(T133:T141)</f>
        <v>0</v>
      </c>
      <c r="AR132" s="182" t="s">
        <v>80</v>
      </c>
      <c r="AT132" s="183" t="s">
        <v>71</v>
      </c>
      <c r="AU132" s="183" t="s">
        <v>80</v>
      </c>
      <c r="AY132" s="182" t="s">
        <v>133</v>
      </c>
      <c r="BK132" s="184">
        <f>SUM(BK133:BK141)</f>
        <v>0</v>
      </c>
    </row>
    <row r="133" spans="1:65" s="2" customFormat="1" ht="24.2" customHeight="1">
      <c r="A133" s="34"/>
      <c r="B133" s="35"/>
      <c r="C133" s="187" t="s">
        <v>82</v>
      </c>
      <c r="D133" s="187" t="s">
        <v>136</v>
      </c>
      <c r="E133" s="188" t="s">
        <v>144</v>
      </c>
      <c r="F133" s="189" t="s">
        <v>145</v>
      </c>
      <c r="G133" s="190" t="s">
        <v>146</v>
      </c>
      <c r="H133" s="191">
        <v>26.32</v>
      </c>
      <c r="I133" s="192"/>
      <c r="J133" s="193">
        <f>ROUND(I133*H133,2)</f>
        <v>0</v>
      </c>
      <c r="K133" s="194"/>
      <c r="L133" s="39"/>
      <c r="M133" s="195" t="s">
        <v>1</v>
      </c>
      <c r="N133" s="196" t="s">
        <v>37</v>
      </c>
      <c r="O133" s="71"/>
      <c r="P133" s="197">
        <f>O133*H133</f>
        <v>0</v>
      </c>
      <c r="Q133" s="197">
        <v>4E-05</v>
      </c>
      <c r="R133" s="197">
        <f>Q133*H133</f>
        <v>0.0010528</v>
      </c>
      <c r="S133" s="197">
        <v>0</v>
      </c>
      <c r="T133" s="198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9" t="s">
        <v>140</v>
      </c>
      <c r="AT133" s="199" t="s">
        <v>136</v>
      </c>
      <c r="AU133" s="199" t="s">
        <v>82</v>
      </c>
      <c r="AY133" s="17" t="s">
        <v>133</v>
      </c>
      <c r="BE133" s="200">
        <f>IF(N133="základní",J133,0)</f>
        <v>0</v>
      </c>
      <c r="BF133" s="200">
        <f>IF(N133="snížená",J133,0)</f>
        <v>0</v>
      </c>
      <c r="BG133" s="200">
        <f>IF(N133="zákl. přenesená",J133,0)</f>
        <v>0</v>
      </c>
      <c r="BH133" s="200">
        <f>IF(N133="sníž. přenesená",J133,0)</f>
        <v>0</v>
      </c>
      <c r="BI133" s="200">
        <f>IF(N133="nulová",J133,0)</f>
        <v>0</v>
      </c>
      <c r="BJ133" s="17" t="s">
        <v>80</v>
      </c>
      <c r="BK133" s="200">
        <f>ROUND(I133*H133,2)</f>
        <v>0</v>
      </c>
      <c r="BL133" s="17" t="s">
        <v>140</v>
      </c>
      <c r="BM133" s="199" t="s">
        <v>147</v>
      </c>
    </row>
    <row r="134" spans="2:51" s="13" customFormat="1" ht="22.5">
      <c r="B134" s="201"/>
      <c r="C134" s="202"/>
      <c r="D134" s="203" t="s">
        <v>148</v>
      </c>
      <c r="E134" s="204" t="s">
        <v>1</v>
      </c>
      <c r="F134" s="205" t="s">
        <v>149</v>
      </c>
      <c r="G134" s="202"/>
      <c r="H134" s="204" t="s">
        <v>1</v>
      </c>
      <c r="I134" s="206"/>
      <c r="J134" s="202"/>
      <c r="K134" s="202"/>
      <c r="L134" s="207"/>
      <c r="M134" s="208"/>
      <c r="N134" s="209"/>
      <c r="O134" s="209"/>
      <c r="P134" s="209"/>
      <c r="Q134" s="209"/>
      <c r="R134" s="209"/>
      <c r="S134" s="209"/>
      <c r="T134" s="210"/>
      <c r="AT134" s="211" t="s">
        <v>148</v>
      </c>
      <c r="AU134" s="211" t="s">
        <v>82</v>
      </c>
      <c r="AV134" s="13" t="s">
        <v>80</v>
      </c>
      <c r="AW134" s="13" t="s">
        <v>30</v>
      </c>
      <c r="AX134" s="13" t="s">
        <v>72</v>
      </c>
      <c r="AY134" s="211" t="s">
        <v>133</v>
      </c>
    </row>
    <row r="135" spans="2:51" s="13" customFormat="1" ht="11.25">
      <c r="B135" s="201"/>
      <c r="C135" s="202"/>
      <c r="D135" s="203" t="s">
        <v>148</v>
      </c>
      <c r="E135" s="204" t="s">
        <v>1</v>
      </c>
      <c r="F135" s="205" t="s">
        <v>150</v>
      </c>
      <c r="G135" s="202"/>
      <c r="H135" s="204" t="s">
        <v>1</v>
      </c>
      <c r="I135" s="206"/>
      <c r="J135" s="202"/>
      <c r="K135" s="202"/>
      <c r="L135" s="207"/>
      <c r="M135" s="208"/>
      <c r="N135" s="209"/>
      <c r="O135" s="209"/>
      <c r="P135" s="209"/>
      <c r="Q135" s="209"/>
      <c r="R135" s="209"/>
      <c r="S135" s="209"/>
      <c r="T135" s="210"/>
      <c r="AT135" s="211" t="s">
        <v>148</v>
      </c>
      <c r="AU135" s="211" t="s">
        <v>82</v>
      </c>
      <c r="AV135" s="13" t="s">
        <v>80</v>
      </c>
      <c r="AW135" s="13" t="s">
        <v>30</v>
      </c>
      <c r="AX135" s="13" t="s">
        <v>72</v>
      </c>
      <c r="AY135" s="211" t="s">
        <v>133</v>
      </c>
    </row>
    <row r="136" spans="2:51" s="14" customFormat="1" ht="11.25">
      <c r="B136" s="212"/>
      <c r="C136" s="213"/>
      <c r="D136" s="203" t="s">
        <v>148</v>
      </c>
      <c r="E136" s="214" t="s">
        <v>1</v>
      </c>
      <c r="F136" s="215" t="s">
        <v>151</v>
      </c>
      <c r="G136" s="213"/>
      <c r="H136" s="216">
        <v>1.9799999999999998</v>
      </c>
      <c r="I136" s="217"/>
      <c r="J136" s="213"/>
      <c r="K136" s="213"/>
      <c r="L136" s="218"/>
      <c r="M136" s="219"/>
      <c r="N136" s="220"/>
      <c r="O136" s="220"/>
      <c r="P136" s="220"/>
      <c r="Q136" s="220"/>
      <c r="R136" s="220"/>
      <c r="S136" s="220"/>
      <c r="T136" s="221"/>
      <c r="AT136" s="222" t="s">
        <v>148</v>
      </c>
      <c r="AU136" s="222" t="s">
        <v>82</v>
      </c>
      <c r="AV136" s="14" t="s">
        <v>82</v>
      </c>
      <c r="AW136" s="14" t="s">
        <v>30</v>
      </c>
      <c r="AX136" s="14" t="s">
        <v>72</v>
      </c>
      <c r="AY136" s="222" t="s">
        <v>133</v>
      </c>
    </row>
    <row r="137" spans="2:51" s="13" customFormat="1" ht="11.25">
      <c r="B137" s="201"/>
      <c r="C137" s="202"/>
      <c r="D137" s="203" t="s">
        <v>148</v>
      </c>
      <c r="E137" s="204" t="s">
        <v>1</v>
      </c>
      <c r="F137" s="205" t="s">
        <v>152</v>
      </c>
      <c r="G137" s="202"/>
      <c r="H137" s="204" t="s">
        <v>1</v>
      </c>
      <c r="I137" s="206"/>
      <c r="J137" s="202"/>
      <c r="K137" s="202"/>
      <c r="L137" s="207"/>
      <c r="M137" s="208"/>
      <c r="N137" s="209"/>
      <c r="O137" s="209"/>
      <c r="P137" s="209"/>
      <c r="Q137" s="209"/>
      <c r="R137" s="209"/>
      <c r="S137" s="209"/>
      <c r="T137" s="210"/>
      <c r="AT137" s="211" t="s">
        <v>148</v>
      </c>
      <c r="AU137" s="211" t="s">
        <v>82</v>
      </c>
      <c r="AV137" s="13" t="s">
        <v>80</v>
      </c>
      <c r="AW137" s="13" t="s">
        <v>30</v>
      </c>
      <c r="AX137" s="13" t="s">
        <v>72</v>
      </c>
      <c r="AY137" s="211" t="s">
        <v>133</v>
      </c>
    </row>
    <row r="138" spans="2:51" s="14" customFormat="1" ht="11.25">
      <c r="B138" s="212"/>
      <c r="C138" s="213"/>
      <c r="D138" s="203" t="s">
        <v>148</v>
      </c>
      <c r="E138" s="214" t="s">
        <v>1</v>
      </c>
      <c r="F138" s="215" t="s">
        <v>153</v>
      </c>
      <c r="G138" s="213"/>
      <c r="H138" s="216">
        <v>4.18</v>
      </c>
      <c r="I138" s="217"/>
      <c r="J138" s="213"/>
      <c r="K138" s="213"/>
      <c r="L138" s="218"/>
      <c r="M138" s="219"/>
      <c r="N138" s="220"/>
      <c r="O138" s="220"/>
      <c r="P138" s="220"/>
      <c r="Q138" s="220"/>
      <c r="R138" s="220"/>
      <c r="S138" s="220"/>
      <c r="T138" s="221"/>
      <c r="AT138" s="222" t="s">
        <v>148</v>
      </c>
      <c r="AU138" s="222" t="s">
        <v>82</v>
      </c>
      <c r="AV138" s="14" t="s">
        <v>82</v>
      </c>
      <c r="AW138" s="14" t="s">
        <v>30</v>
      </c>
      <c r="AX138" s="14" t="s">
        <v>72</v>
      </c>
      <c r="AY138" s="222" t="s">
        <v>133</v>
      </c>
    </row>
    <row r="139" spans="2:51" s="13" customFormat="1" ht="11.25">
      <c r="B139" s="201"/>
      <c r="C139" s="202"/>
      <c r="D139" s="203" t="s">
        <v>148</v>
      </c>
      <c r="E139" s="204" t="s">
        <v>1</v>
      </c>
      <c r="F139" s="205" t="s">
        <v>154</v>
      </c>
      <c r="G139" s="202"/>
      <c r="H139" s="204" t="s">
        <v>1</v>
      </c>
      <c r="I139" s="206"/>
      <c r="J139" s="202"/>
      <c r="K139" s="202"/>
      <c r="L139" s="207"/>
      <c r="M139" s="208"/>
      <c r="N139" s="209"/>
      <c r="O139" s="209"/>
      <c r="P139" s="209"/>
      <c r="Q139" s="209"/>
      <c r="R139" s="209"/>
      <c r="S139" s="209"/>
      <c r="T139" s="210"/>
      <c r="AT139" s="211" t="s">
        <v>148</v>
      </c>
      <c r="AU139" s="211" t="s">
        <v>82</v>
      </c>
      <c r="AV139" s="13" t="s">
        <v>80</v>
      </c>
      <c r="AW139" s="13" t="s">
        <v>30</v>
      </c>
      <c r="AX139" s="13" t="s">
        <v>72</v>
      </c>
      <c r="AY139" s="211" t="s">
        <v>133</v>
      </c>
    </row>
    <row r="140" spans="2:51" s="14" customFormat="1" ht="11.25">
      <c r="B140" s="212"/>
      <c r="C140" s="213"/>
      <c r="D140" s="203" t="s">
        <v>148</v>
      </c>
      <c r="E140" s="214" t="s">
        <v>1</v>
      </c>
      <c r="F140" s="215" t="s">
        <v>155</v>
      </c>
      <c r="G140" s="213"/>
      <c r="H140" s="216">
        <v>20.16</v>
      </c>
      <c r="I140" s="217"/>
      <c r="J140" s="213"/>
      <c r="K140" s="213"/>
      <c r="L140" s="218"/>
      <c r="M140" s="219"/>
      <c r="N140" s="220"/>
      <c r="O140" s="220"/>
      <c r="P140" s="220"/>
      <c r="Q140" s="220"/>
      <c r="R140" s="220"/>
      <c r="S140" s="220"/>
      <c r="T140" s="221"/>
      <c r="AT140" s="222" t="s">
        <v>148</v>
      </c>
      <c r="AU140" s="222" t="s">
        <v>82</v>
      </c>
      <c r="AV140" s="14" t="s">
        <v>82</v>
      </c>
      <c r="AW140" s="14" t="s">
        <v>30</v>
      </c>
      <c r="AX140" s="14" t="s">
        <v>72</v>
      </c>
      <c r="AY140" s="222" t="s">
        <v>133</v>
      </c>
    </row>
    <row r="141" spans="2:51" s="15" customFormat="1" ht="11.25">
      <c r="B141" s="223"/>
      <c r="C141" s="224"/>
      <c r="D141" s="203" t="s">
        <v>148</v>
      </c>
      <c r="E141" s="225" t="s">
        <v>1</v>
      </c>
      <c r="F141" s="226" t="s">
        <v>156</v>
      </c>
      <c r="G141" s="224"/>
      <c r="H141" s="227">
        <v>26.32</v>
      </c>
      <c r="I141" s="228"/>
      <c r="J141" s="224"/>
      <c r="K141" s="224"/>
      <c r="L141" s="229"/>
      <c r="M141" s="230"/>
      <c r="N141" s="231"/>
      <c r="O141" s="231"/>
      <c r="P141" s="231"/>
      <c r="Q141" s="231"/>
      <c r="R141" s="231"/>
      <c r="S141" s="231"/>
      <c r="T141" s="232"/>
      <c r="AT141" s="233" t="s">
        <v>148</v>
      </c>
      <c r="AU141" s="233" t="s">
        <v>82</v>
      </c>
      <c r="AV141" s="15" t="s">
        <v>140</v>
      </c>
      <c r="AW141" s="15" t="s">
        <v>30</v>
      </c>
      <c r="AX141" s="15" t="s">
        <v>80</v>
      </c>
      <c r="AY141" s="233" t="s">
        <v>133</v>
      </c>
    </row>
    <row r="142" spans="2:63" s="12" customFormat="1" ht="22.9" customHeight="1">
      <c r="B142" s="171"/>
      <c r="C142" s="172"/>
      <c r="D142" s="173" t="s">
        <v>71</v>
      </c>
      <c r="E142" s="185" t="s">
        <v>157</v>
      </c>
      <c r="F142" s="185" t="s">
        <v>158</v>
      </c>
      <c r="G142" s="172"/>
      <c r="H142" s="172"/>
      <c r="I142" s="175"/>
      <c r="J142" s="186">
        <f>BK142</f>
        <v>0</v>
      </c>
      <c r="K142" s="172"/>
      <c r="L142" s="177"/>
      <c r="M142" s="178"/>
      <c r="N142" s="179"/>
      <c r="O142" s="179"/>
      <c r="P142" s="180">
        <f>SUM(P143:P149)</f>
        <v>0</v>
      </c>
      <c r="Q142" s="179"/>
      <c r="R142" s="180">
        <f>SUM(R143:R149)</f>
        <v>0</v>
      </c>
      <c r="S142" s="179"/>
      <c r="T142" s="181">
        <f>SUM(T143:T149)</f>
        <v>0</v>
      </c>
      <c r="AR142" s="182" t="s">
        <v>80</v>
      </c>
      <c r="AT142" s="183" t="s">
        <v>71</v>
      </c>
      <c r="AU142" s="183" t="s">
        <v>80</v>
      </c>
      <c r="AY142" s="182" t="s">
        <v>133</v>
      </c>
      <c r="BK142" s="184">
        <f>SUM(BK143:BK149)</f>
        <v>0</v>
      </c>
    </row>
    <row r="143" spans="1:65" s="2" customFormat="1" ht="24.2" customHeight="1">
      <c r="A143" s="34"/>
      <c r="B143" s="35"/>
      <c r="C143" s="187" t="s">
        <v>159</v>
      </c>
      <c r="D143" s="187" t="s">
        <v>136</v>
      </c>
      <c r="E143" s="188" t="s">
        <v>160</v>
      </c>
      <c r="F143" s="189" t="s">
        <v>161</v>
      </c>
      <c r="G143" s="190" t="s">
        <v>162</v>
      </c>
      <c r="H143" s="191">
        <v>0.205</v>
      </c>
      <c r="I143" s="192"/>
      <c r="J143" s="193">
        <f>ROUND(I143*H143,2)</f>
        <v>0</v>
      </c>
      <c r="K143" s="194"/>
      <c r="L143" s="39"/>
      <c r="M143" s="195" t="s">
        <v>1</v>
      </c>
      <c r="N143" s="196" t="s">
        <v>37</v>
      </c>
      <c r="O143" s="71"/>
      <c r="P143" s="197">
        <f>O143*H143</f>
        <v>0</v>
      </c>
      <c r="Q143" s="197">
        <v>0</v>
      </c>
      <c r="R143" s="197">
        <f>Q143*H143</f>
        <v>0</v>
      </c>
      <c r="S143" s="197">
        <v>0</v>
      </c>
      <c r="T143" s="19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9" t="s">
        <v>140</v>
      </c>
      <c r="AT143" s="199" t="s">
        <v>136</v>
      </c>
      <c r="AU143" s="199" t="s">
        <v>82</v>
      </c>
      <c r="AY143" s="17" t="s">
        <v>133</v>
      </c>
      <c r="BE143" s="200">
        <f>IF(N143="základní",J143,0)</f>
        <v>0</v>
      </c>
      <c r="BF143" s="200">
        <f>IF(N143="snížená",J143,0)</f>
        <v>0</v>
      </c>
      <c r="BG143" s="200">
        <f>IF(N143="zákl. přenesená",J143,0)</f>
        <v>0</v>
      </c>
      <c r="BH143" s="200">
        <f>IF(N143="sníž. přenesená",J143,0)</f>
        <v>0</v>
      </c>
      <c r="BI143" s="200">
        <f>IF(N143="nulová",J143,0)</f>
        <v>0</v>
      </c>
      <c r="BJ143" s="17" t="s">
        <v>80</v>
      </c>
      <c r="BK143" s="200">
        <f>ROUND(I143*H143,2)</f>
        <v>0</v>
      </c>
      <c r="BL143" s="17" t="s">
        <v>140</v>
      </c>
      <c r="BM143" s="199" t="s">
        <v>163</v>
      </c>
    </row>
    <row r="144" spans="1:65" s="2" customFormat="1" ht="33" customHeight="1">
      <c r="A144" s="34"/>
      <c r="B144" s="35"/>
      <c r="C144" s="187" t="s">
        <v>140</v>
      </c>
      <c r="D144" s="187" t="s">
        <v>136</v>
      </c>
      <c r="E144" s="188" t="s">
        <v>164</v>
      </c>
      <c r="F144" s="189" t="s">
        <v>165</v>
      </c>
      <c r="G144" s="190" t="s">
        <v>162</v>
      </c>
      <c r="H144" s="191">
        <v>0.41</v>
      </c>
      <c r="I144" s="192"/>
      <c r="J144" s="193">
        <f>ROUND(I144*H144,2)</f>
        <v>0</v>
      </c>
      <c r="K144" s="194"/>
      <c r="L144" s="39"/>
      <c r="M144" s="195" t="s">
        <v>1</v>
      </c>
      <c r="N144" s="196" t="s">
        <v>37</v>
      </c>
      <c r="O144" s="71"/>
      <c r="P144" s="197">
        <f>O144*H144</f>
        <v>0</v>
      </c>
      <c r="Q144" s="197">
        <v>0</v>
      </c>
      <c r="R144" s="197">
        <f>Q144*H144</f>
        <v>0</v>
      </c>
      <c r="S144" s="197">
        <v>0</v>
      </c>
      <c r="T144" s="198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9" t="s">
        <v>140</v>
      </c>
      <c r="AT144" s="199" t="s">
        <v>136</v>
      </c>
      <c r="AU144" s="199" t="s">
        <v>82</v>
      </c>
      <c r="AY144" s="17" t="s">
        <v>133</v>
      </c>
      <c r="BE144" s="200">
        <f>IF(N144="základní",J144,0)</f>
        <v>0</v>
      </c>
      <c r="BF144" s="200">
        <f>IF(N144="snížená",J144,0)</f>
        <v>0</v>
      </c>
      <c r="BG144" s="200">
        <f>IF(N144="zákl. přenesená",J144,0)</f>
        <v>0</v>
      </c>
      <c r="BH144" s="200">
        <f>IF(N144="sníž. přenesená",J144,0)</f>
        <v>0</v>
      </c>
      <c r="BI144" s="200">
        <f>IF(N144="nulová",J144,0)</f>
        <v>0</v>
      </c>
      <c r="BJ144" s="17" t="s">
        <v>80</v>
      </c>
      <c r="BK144" s="200">
        <f>ROUND(I144*H144,2)</f>
        <v>0</v>
      </c>
      <c r="BL144" s="17" t="s">
        <v>140</v>
      </c>
      <c r="BM144" s="199" t="s">
        <v>166</v>
      </c>
    </row>
    <row r="145" spans="2:51" s="14" customFormat="1" ht="11.25">
      <c r="B145" s="212"/>
      <c r="C145" s="213"/>
      <c r="D145" s="203" t="s">
        <v>148</v>
      </c>
      <c r="E145" s="213"/>
      <c r="F145" s="215" t="s">
        <v>167</v>
      </c>
      <c r="G145" s="213"/>
      <c r="H145" s="216">
        <v>0.41</v>
      </c>
      <c r="I145" s="217"/>
      <c r="J145" s="213"/>
      <c r="K145" s="213"/>
      <c r="L145" s="218"/>
      <c r="M145" s="219"/>
      <c r="N145" s="220"/>
      <c r="O145" s="220"/>
      <c r="P145" s="220"/>
      <c r="Q145" s="220"/>
      <c r="R145" s="220"/>
      <c r="S145" s="220"/>
      <c r="T145" s="221"/>
      <c r="AT145" s="222" t="s">
        <v>148</v>
      </c>
      <c r="AU145" s="222" t="s">
        <v>82</v>
      </c>
      <c r="AV145" s="14" t="s">
        <v>82</v>
      </c>
      <c r="AW145" s="14" t="s">
        <v>4</v>
      </c>
      <c r="AX145" s="14" t="s">
        <v>80</v>
      </c>
      <c r="AY145" s="222" t="s">
        <v>133</v>
      </c>
    </row>
    <row r="146" spans="1:65" s="2" customFormat="1" ht="24.2" customHeight="1">
      <c r="A146" s="34"/>
      <c r="B146" s="35"/>
      <c r="C146" s="187" t="s">
        <v>168</v>
      </c>
      <c r="D146" s="187" t="s">
        <v>136</v>
      </c>
      <c r="E146" s="188" t="s">
        <v>169</v>
      </c>
      <c r="F146" s="189" t="s">
        <v>170</v>
      </c>
      <c r="G146" s="190" t="s">
        <v>162</v>
      </c>
      <c r="H146" s="191">
        <v>0.205</v>
      </c>
      <c r="I146" s="192"/>
      <c r="J146" s="193">
        <f>ROUND(I146*H146,2)</f>
        <v>0</v>
      </c>
      <c r="K146" s="194"/>
      <c r="L146" s="39"/>
      <c r="M146" s="195" t="s">
        <v>1</v>
      </c>
      <c r="N146" s="196" t="s">
        <v>37</v>
      </c>
      <c r="O146" s="71"/>
      <c r="P146" s="197">
        <f>O146*H146</f>
        <v>0</v>
      </c>
      <c r="Q146" s="197">
        <v>0</v>
      </c>
      <c r="R146" s="197">
        <f>Q146*H146</f>
        <v>0</v>
      </c>
      <c r="S146" s="197">
        <v>0</v>
      </c>
      <c r="T146" s="198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9" t="s">
        <v>140</v>
      </c>
      <c r="AT146" s="199" t="s">
        <v>136</v>
      </c>
      <c r="AU146" s="199" t="s">
        <v>82</v>
      </c>
      <c r="AY146" s="17" t="s">
        <v>133</v>
      </c>
      <c r="BE146" s="200">
        <f>IF(N146="základní",J146,0)</f>
        <v>0</v>
      </c>
      <c r="BF146" s="200">
        <f>IF(N146="snížená",J146,0)</f>
        <v>0</v>
      </c>
      <c r="BG146" s="200">
        <f>IF(N146="zákl. přenesená",J146,0)</f>
        <v>0</v>
      </c>
      <c r="BH146" s="200">
        <f>IF(N146="sníž. přenesená",J146,0)</f>
        <v>0</v>
      </c>
      <c r="BI146" s="200">
        <f>IF(N146="nulová",J146,0)</f>
        <v>0</v>
      </c>
      <c r="BJ146" s="17" t="s">
        <v>80</v>
      </c>
      <c r="BK146" s="200">
        <f>ROUND(I146*H146,2)</f>
        <v>0</v>
      </c>
      <c r="BL146" s="17" t="s">
        <v>140</v>
      </c>
      <c r="BM146" s="199" t="s">
        <v>171</v>
      </c>
    </row>
    <row r="147" spans="1:65" s="2" customFormat="1" ht="24.2" customHeight="1">
      <c r="A147" s="34"/>
      <c r="B147" s="35"/>
      <c r="C147" s="187" t="s">
        <v>134</v>
      </c>
      <c r="D147" s="187" t="s">
        <v>136</v>
      </c>
      <c r="E147" s="188" t="s">
        <v>172</v>
      </c>
      <c r="F147" s="189" t="s">
        <v>173</v>
      </c>
      <c r="G147" s="190" t="s">
        <v>162</v>
      </c>
      <c r="H147" s="191">
        <v>3.895</v>
      </c>
      <c r="I147" s="192"/>
      <c r="J147" s="193">
        <f>ROUND(I147*H147,2)</f>
        <v>0</v>
      </c>
      <c r="K147" s="194"/>
      <c r="L147" s="39"/>
      <c r="M147" s="195" t="s">
        <v>1</v>
      </c>
      <c r="N147" s="196" t="s">
        <v>37</v>
      </c>
      <c r="O147" s="71"/>
      <c r="P147" s="197">
        <f>O147*H147</f>
        <v>0</v>
      </c>
      <c r="Q147" s="197">
        <v>0</v>
      </c>
      <c r="R147" s="197">
        <f>Q147*H147</f>
        <v>0</v>
      </c>
      <c r="S147" s="197">
        <v>0</v>
      </c>
      <c r="T147" s="198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9" t="s">
        <v>140</v>
      </c>
      <c r="AT147" s="199" t="s">
        <v>136</v>
      </c>
      <c r="AU147" s="199" t="s">
        <v>82</v>
      </c>
      <c r="AY147" s="17" t="s">
        <v>133</v>
      </c>
      <c r="BE147" s="200">
        <f>IF(N147="základní",J147,0)</f>
        <v>0</v>
      </c>
      <c r="BF147" s="200">
        <f>IF(N147="snížená",J147,0)</f>
        <v>0</v>
      </c>
      <c r="BG147" s="200">
        <f>IF(N147="zákl. přenesená",J147,0)</f>
        <v>0</v>
      </c>
      <c r="BH147" s="200">
        <f>IF(N147="sníž. přenesená",J147,0)</f>
        <v>0</v>
      </c>
      <c r="BI147" s="200">
        <f>IF(N147="nulová",J147,0)</f>
        <v>0</v>
      </c>
      <c r="BJ147" s="17" t="s">
        <v>80</v>
      </c>
      <c r="BK147" s="200">
        <f>ROUND(I147*H147,2)</f>
        <v>0</v>
      </c>
      <c r="BL147" s="17" t="s">
        <v>140</v>
      </c>
      <c r="BM147" s="199" t="s">
        <v>174</v>
      </c>
    </row>
    <row r="148" spans="2:51" s="14" customFormat="1" ht="11.25">
      <c r="B148" s="212"/>
      <c r="C148" s="213"/>
      <c r="D148" s="203" t="s">
        <v>148</v>
      </c>
      <c r="E148" s="213"/>
      <c r="F148" s="215" t="s">
        <v>175</v>
      </c>
      <c r="G148" s="213"/>
      <c r="H148" s="216">
        <v>3.895</v>
      </c>
      <c r="I148" s="217"/>
      <c r="J148" s="213"/>
      <c r="K148" s="213"/>
      <c r="L148" s="218"/>
      <c r="M148" s="219"/>
      <c r="N148" s="220"/>
      <c r="O148" s="220"/>
      <c r="P148" s="220"/>
      <c r="Q148" s="220"/>
      <c r="R148" s="220"/>
      <c r="S148" s="220"/>
      <c r="T148" s="221"/>
      <c r="AT148" s="222" t="s">
        <v>148</v>
      </c>
      <c r="AU148" s="222" t="s">
        <v>82</v>
      </c>
      <c r="AV148" s="14" t="s">
        <v>82</v>
      </c>
      <c r="AW148" s="14" t="s">
        <v>4</v>
      </c>
      <c r="AX148" s="14" t="s">
        <v>80</v>
      </c>
      <c r="AY148" s="222" t="s">
        <v>133</v>
      </c>
    </row>
    <row r="149" spans="1:65" s="2" customFormat="1" ht="33" customHeight="1">
      <c r="A149" s="34"/>
      <c r="B149" s="35"/>
      <c r="C149" s="187" t="s">
        <v>176</v>
      </c>
      <c r="D149" s="187" t="s">
        <v>136</v>
      </c>
      <c r="E149" s="188" t="s">
        <v>177</v>
      </c>
      <c r="F149" s="189" t="s">
        <v>178</v>
      </c>
      <c r="G149" s="190" t="s">
        <v>162</v>
      </c>
      <c r="H149" s="191">
        <v>0.205</v>
      </c>
      <c r="I149" s="192"/>
      <c r="J149" s="193">
        <f>ROUND(I149*H149,2)</f>
        <v>0</v>
      </c>
      <c r="K149" s="194"/>
      <c r="L149" s="39"/>
      <c r="M149" s="195" t="s">
        <v>1</v>
      </c>
      <c r="N149" s="196" t="s">
        <v>37</v>
      </c>
      <c r="O149" s="71"/>
      <c r="P149" s="197">
        <f>O149*H149</f>
        <v>0</v>
      </c>
      <c r="Q149" s="197">
        <v>0</v>
      </c>
      <c r="R149" s="197">
        <f>Q149*H149</f>
        <v>0</v>
      </c>
      <c r="S149" s="197">
        <v>0</v>
      </c>
      <c r="T149" s="19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9" t="s">
        <v>140</v>
      </c>
      <c r="AT149" s="199" t="s">
        <v>136</v>
      </c>
      <c r="AU149" s="199" t="s">
        <v>82</v>
      </c>
      <c r="AY149" s="17" t="s">
        <v>133</v>
      </c>
      <c r="BE149" s="200">
        <f>IF(N149="základní",J149,0)</f>
        <v>0</v>
      </c>
      <c r="BF149" s="200">
        <f>IF(N149="snížená",J149,0)</f>
        <v>0</v>
      </c>
      <c r="BG149" s="200">
        <f>IF(N149="zákl. přenesená",J149,0)</f>
        <v>0</v>
      </c>
      <c r="BH149" s="200">
        <f>IF(N149="sníž. přenesená",J149,0)</f>
        <v>0</v>
      </c>
      <c r="BI149" s="200">
        <f>IF(N149="nulová",J149,0)</f>
        <v>0</v>
      </c>
      <c r="BJ149" s="17" t="s">
        <v>80</v>
      </c>
      <c r="BK149" s="200">
        <f>ROUND(I149*H149,2)</f>
        <v>0</v>
      </c>
      <c r="BL149" s="17" t="s">
        <v>140</v>
      </c>
      <c r="BM149" s="199" t="s">
        <v>179</v>
      </c>
    </row>
    <row r="150" spans="2:63" s="12" customFormat="1" ht="22.9" customHeight="1">
      <c r="B150" s="171"/>
      <c r="C150" s="172"/>
      <c r="D150" s="173" t="s">
        <v>71</v>
      </c>
      <c r="E150" s="185" t="s">
        <v>180</v>
      </c>
      <c r="F150" s="185" t="s">
        <v>181</v>
      </c>
      <c r="G150" s="172"/>
      <c r="H150" s="172"/>
      <c r="I150" s="175"/>
      <c r="J150" s="186">
        <f>BK150</f>
        <v>0</v>
      </c>
      <c r="K150" s="172"/>
      <c r="L150" s="177"/>
      <c r="M150" s="178"/>
      <c r="N150" s="179"/>
      <c r="O150" s="179"/>
      <c r="P150" s="180">
        <f>SUM(P151:P152)</f>
        <v>0</v>
      </c>
      <c r="Q150" s="179"/>
      <c r="R150" s="180">
        <f>SUM(R151:R152)</f>
        <v>0</v>
      </c>
      <c r="S150" s="179"/>
      <c r="T150" s="181">
        <f>SUM(T151:T152)</f>
        <v>0</v>
      </c>
      <c r="AR150" s="182" t="s">
        <v>80</v>
      </c>
      <c r="AT150" s="183" t="s">
        <v>71</v>
      </c>
      <c r="AU150" s="183" t="s">
        <v>80</v>
      </c>
      <c r="AY150" s="182" t="s">
        <v>133</v>
      </c>
      <c r="BK150" s="184">
        <f>SUM(BK151:BK152)</f>
        <v>0</v>
      </c>
    </row>
    <row r="151" spans="1:65" s="2" customFormat="1" ht="16.5" customHeight="1">
      <c r="A151" s="34"/>
      <c r="B151" s="35"/>
      <c r="C151" s="187" t="s">
        <v>182</v>
      </c>
      <c r="D151" s="187" t="s">
        <v>136</v>
      </c>
      <c r="E151" s="188" t="s">
        <v>183</v>
      </c>
      <c r="F151" s="189" t="s">
        <v>184</v>
      </c>
      <c r="G151" s="190" t="s">
        <v>162</v>
      </c>
      <c r="H151" s="191">
        <v>0.035</v>
      </c>
      <c r="I151" s="192"/>
      <c r="J151" s="193">
        <f>ROUND(I151*H151,2)</f>
        <v>0</v>
      </c>
      <c r="K151" s="194"/>
      <c r="L151" s="39"/>
      <c r="M151" s="195" t="s">
        <v>1</v>
      </c>
      <c r="N151" s="196" t="s">
        <v>37</v>
      </c>
      <c r="O151" s="71"/>
      <c r="P151" s="197">
        <f>O151*H151</f>
        <v>0</v>
      </c>
      <c r="Q151" s="197">
        <v>0</v>
      </c>
      <c r="R151" s="197">
        <f>Q151*H151</f>
        <v>0</v>
      </c>
      <c r="S151" s="197">
        <v>0</v>
      </c>
      <c r="T151" s="198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9" t="s">
        <v>140</v>
      </c>
      <c r="AT151" s="199" t="s">
        <v>136</v>
      </c>
      <c r="AU151" s="199" t="s">
        <v>82</v>
      </c>
      <c r="AY151" s="17" t="s">
        <v>133</v>
      </c>
      <c r="BE151" s="200">
        <f>IF(N151="základní",J151,0)</f>
        <v>0</v>
      </c>
      <c r="BF151" s="200">
        <f>IF(N151="snížená",J151,0)</f>
        <v>0</v>
      </c>
      <c r="BG151" s="200">
        <f>IF(N151="zákl. přenesená",J151,0)</f>
        <v>0</v>
      </c>
      <c r="BH151" s="200">
        <f>IF(N151="sníž. přenesená",J151,0)</f>
        <v>0</v>
      </c>
      <c r="BI151" s="200">
        <f>IF(N151="nulová",J151,0)</f>
        <v>0</v>
      </c>
      <c r="BJ151" s="17" t="s">
        <v>80</v>
      </c>
      <c r="BK151" s="200">
        <f>ROUND(I151*H151,2)</f>
        <v>0</v>
      </c>
      <c r="BL151" s="17" t="s">
        <v>140</v>
      </c>
      <c r="BM151" s="199" t="s">
        <v>185</v>
      </c>
    </row>
    <row r="152" spans="1:65" s="2" customFormat="1" ht="24.2" customHeight="1">
      <c r="A152" s="34"/>
      <c r="B152" s="35"/>
      <c r="C152" s="187" t="s">
        <v>142</v>
      </c>
      <c r="D152" s="187" t="s">
        <v>136</v>
      </c>
      <c r="E152" s="188" t="s">
        <v>186</v>
      </c>
      <c r="F152" s="189" t="s">
        <v>187</v>
      </c>
      <c r="G152" s="190" t="s">
        <v>162</v>
      </c>
      <c r="H152" s="191">
        <v>0.035</v>
      </c>
      <c r="I152" s="192"/>
      <c r="J152" s="193">
        <f>ROUND(I152*H152,2)</f>
        <v>0</v>
      </c>
      <c r="K152" s="194"/>
      <c r="L152" s="39"/>
      <c r="M152" s="195" t="s">
        <v>1</v>
      </c>
      <c r="N152" s="196" t="s">
        <v>37</v>
      </c>
      <c r="O152" s="71"/>
      <c r="P152" s="197">
        <f>O152*H152</f>
        <v>0</v>
      </c>
      <c r="Q152" s="197">
        <v>0</v>
      </c>
      <c r="R152" s="197">
        <f>Q152*H152</f>
        <v>0</v>
      </c>
      <c r="S152" s="197">
        <v>0</v>
      </c>
      <c r="T152" s="198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9" t="s">
        <v>140</v>
      </c>
      <c r="AT152" s="199" t="s">
        <v>136</v>
      </c>
      <c r="AU152" s="199" t="s">
        <v>82</v>
      </c>
      <c r="AY152" s="17" t="s">
        <v>133</v>
      </c>
      <c r="BE152" s="200">
        <f>IF(N152="základní",J152,0)</f>
        <v>0</v>
      </c>
      <c r="BF152" s="200">
        <f>IF(N152="snížená",J152,0)</f>
        <v>0</v>
      </c>
      <c r="BG152" s="200">
        <f>IF(N152="zákl. přenesená",J152,0)</f>
        <v>0</v>
      </c>
      <c r="BH152" s="200">
        <f>IF(N152="sníž. přenesená",J152,0)</f>
        <v>0</v>
      </c>
      <c r="BI152" s="200">
        <f>IF(N152="nulová",J152,0)</f>
        <v>0</v>
      </c>
      <c r="BJ152" s="17" t="s">
        <v>80</v>
      </c>
      <c r="BK152" s="200">
        <f>ROUND(I152*H152,2)</f>
        <v>0</v>
      </c>
      <c r="BL152" s="17" t="s">
        <v>140</v>
      </c>
      <c r="BM152" s="199" t="s">
        <v>188</v>
      </c>
    </row>
    <row r="153" spans="2:63" s="12" customFormat="1" ht="25.9" customHeight="1">
      <c r="B153" s="171"/>
      <c r="C153" s="172"/>
      <c r="D153" s="173" t="s">
        <v>71</v>
      </c>
      <c r="E153" s="174" t="s">
        <v>189</v>
      </c>
      <c r="F153" s="174" t="s">
        <v>190</v>
      </c>
      <c r="G153" s="172"/>
      <c r="H153" s="172"/>
      <c r="I153" s="175"/>
      <c r="J153" s="176">
        <f>BK153</f>
        <v>0</v>
      </c>
      <c r="K153" s="172"/>
      <c r="L153" s="177"/>
      <c r="M153" s="178"/>
      <c r="N153" s="179"/>
      <c r="O153" s="179"/>
      <c r="P153" s="180">
        <f>P154+P180+P186+P206+P222+P256</f>
        <v>0</v>
      </c>
      <c r="Q153" s="179"/>
      <c r="R153" s="180">
        <f>R154+R180+R186+R206+R222+R256</f>
        <v>1.37234816</v>
      </c>
      <c r="S153" s="179"/>
      <c r="T153" s="181">
        <f>T154+T180+T186+T206+T222+T256</f>
        <v>0.20509706</v>
      </c>
      <c r="AR153" s="182" t="s">
        <v>82</v>
      </c>
      <c r="AT153" s="183" t="s">
        <v>71</v>
      </c>
      <c r="AU153" s="183" t="s">
        <v>72</v>
      </c>
      <c r="AY153" s="182" t="s">
        <v>133</v>
      </c>
      <c r="BK153" s="184">
        <f>BK154+BK180+BK186+BK206+BK222+BK256</f>
        <v>0</v>
      </c>
    </row>
    <row r="154" spans="2:63" s="12" customFormat="1" ht="22.9" customHeight="1">
      <c r="B154" s="171"/>
      <c r="C154" s="172"/>
      <c r="D154" s="173" t="s">
        <v>71</v>
      </c>
      <c r="E154" s="185" t="s">
        <v>191</v>
      </c>
      <c r="F154" s="185" t="s">
        <v>192</v>
      </c>
      <c r="G154" s="172"/>
      <c r="H154" s="172"/>
      <c r="I154" s="175"/>
      <c r="J154" s="186">
        <f>BK154</f>
        <v>0</v>
      </c>
      <c r="K154" s="172"/>
      <c r="L154" s="177"/>
      <c r="M154" s="178"/>
      <c r="N154" s="179"/>
      <c r="O154" s="179"/>
      <c r="P154" s="180">
        <f>SUM(P155:P179)</f>
        <v>0</v>
      </c>
      <c r="Q154" s="179"/>
      <c r="R154" s="180">
        <f>SUM(R155:R179)</f>
        <v>0.01711</v>
      </c>
      <c r="S154" s="179"/>
      <c r="T154" s="181">
        <f>SUM(T155:T179)</f>
        <v>0.00328</v>
      </c>
      <c r="AR154" s="182" t="s">
        <v>82</v>
      </c>
      <c r="AT154" s="183" t="s">
        <v>71</v>
      </c>
      <c r="AU154" s="183" t="s">
        <v>80</v>
      </c>
      <c r="AY154" s="182" t="s">
        <v>133</v>
      </c>
      <c r="BK154" s="184">
        <f>SUM(BK155:BK179)</f>
        <v>0</v>
      </c>
    </row>
    <row r="155" spans="1:65" s="2" customFormat="1" ht="16.5" customHeight="1">
      <c r="A155" s="34"/>
      <c r="B155" s="35"/>
      <c r="C155" s="187" t="s">
        <v>193</v>
      </c>
      <c r="D155" s="187" t="s">
        <v>136</v>
      </c>
      <c r="E155" s="188" t="s">
        <v>194</v>
      </c>
      <c r="F155" s="189" t="s">
        <v>195</v>
      </c>
      <c r="G155" s="190" t="s">
        <v>196</v>
      </c>
      <c r="H155" s="191">
        <v>1</v>
      </c>
      <c r="I155" s="192"/>
      <c r="J155" s="193">
        <f>ROUND(I155*H155,2)</f>
        <v>0</v>
      </c>
      <c r="K155" s="194"/>
      <c r="L155" s="39"/>
      <c r="M155" s="195" t="s">
        <v>1</v>
      </c>
      <c r="N155" s="196" t="s">
        <v>37</v>
      </c>
      <c r="O155" s="71"/>
      <c r="P155" s="197">
        <f>O155*H155</f>
        <v>0</v>
      </c>
      <c r="Q155" s="197">
        <v>0.00212</v>
      </c>
      <c r="R155" s="197">
        <f>Q155*H155</f>
        <v>0.00212</v>
      </c>
      <c r="S155" s="197">
        <v>0</v>
      </c>
      <c r="T155" s="198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9" t="s">
        <v>197</v>
      </c>
      <c r="AT155" s="199" t="s">
        <v>136</v>
      </c>
      <c r="AU155" s="199" t="s">
        <v>82</v>
      </c>
      <c r="AY155" s="17" t="s">
        <v>133</v>
      </c>
      <c r="BE155" s="200">
        <f>IF(N155="základní",J155,0)</f>
        <v>0</v>
      </c>
      <c r="BF155" s="200">
        <f>IF(N155="snížená",J155,0)</f>
        <v>0</v>
      </c>
      <c r="BG155" s="200">
        <f>IF(N155="zákl. přenesená",J155,0)</f>
        <v>0</v>
      </c>
      <c r="BH155" s="200">
        <f>IF(N155="sníž. přenesená",J155,0)</f>
        <v>0</v>
      </c>
      <c r="BI155" s="200">
        <f>IF(N155="nulová",J155,0)</f>
        <v>0</v>
      </c>
      <c r="BJ155" s="17" t="s">
        <v>80</v>
      </c>
      <c r="BK155" s="200">
        <f>ROUND(I155*H155,2)</f>
        <v>0</v>
      </c>
      <c r="BL155" s="17" t="s">
        <v>197</v>
      </c>
      <c r="BM155" s="199" t="s">
        <v>198</v>
      </c>
    </row>
    <row r="156" spans="1:65" s="2" customFormat="1" ht="16.5" customHeight="1">
      <c r="A156" s="34"/>
      <c r="B156" s="35"/>
      <c r="C156" s="234" t="s">
        <v>199</v>
      </c>
      <c r="D156" s="234" t="s">
        <v>200</v>
      </c>
      <c r="E156" s="235" t="s">
        <v>201</v>
      </c>
      <c r="F156" s="236" t="s">
        <v>202</v>
      </c>
      <c r="G156" s="237" t="s">
        <v>139</v>
      </c>
      <c r="H156" s="238">
        <v>1</v>
      </c>
      <c r="I156" s="239"/>
      <c r="J156" s="240">
        <f>ROUND(I156*H156,2)</f>
        <v>0</v>
      </c>
      <c r="K156" s="241"/>
      <c r="L156" s="242"/>
      <c r="M156" s="243" t="s">
        <v>1</v>
      </c>
      <c r="N156" s="244" t="s">
        <v>37</v>
      </c>
      <c r="O156" s="71"/>
      <c r="P156" s="197">
        <f>O156*H156</f>
        <v>0</v>
      </c>
      <c r="Q156" s="197">
        <v>0.008</v>
      </c>
      <c r="R156" s="197">
        <f>Q156*H156</f>
        <v>0.008</v>
      </c>
      <c r="S156" s="197">
        <v>0</v>
      </c>
      <c r="T156" s="198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9" t="s">
        <v>203</v>
      </c>
      <c r="AT156" s="199" t="s">
        <v>200</v>
      </c>
      <c r="AU156" s="199" t="s">
        <v>82</v>
      </c>
      <c r="AY156" s="17" t="s">
        <v>133</v>
      </c>
      <c r="BE156" s="200">
        <f>IF(N156="základní",J156,0)</f>
        <v>0</v>
      </c>
      <c r="BF156" s="200">
        <f>IF(N156="snížená",J156,0)</f>
        <v>0</v>
      </c>
      <c r="BG156" s="200">
        <f>IF(N156="zákl. přenesená",J156,0)</f>
        <v>0</v>
      </c>
      <c r="BH156" s="200">
        <f>IF(N156="sníž. přenesená",J156,0)</f>
        <v>0</v>
      </c>
      <c r="BI156" s="200">
        <f>IF(N156="nulová",J156,0)</f>
        <v>0</v>
      </c>
      <c r="BJ156" s="17" t="s">
        <v>80</v>
      </c>
      <c r="BK156" s="200">
        <f>ROUND(I156*H156,2)</f>
        <v>0</v>
      </c>
      <c r="BL156" s="17" t="s">
        <v>197</v>
      </c>
      <c r="BM156" s="199" t="s">
        <v>204</v>
      </c>
    </row>
    <row r="157" spans="1:65" s="2" customFormat="1" ht="21.75" customHeight="1">
      <c r="A157" s="34"/>
      <c r="B157" s="35"/>
      <c r="C157" s="187" t="s">
        <v>8</v>
      </c>
      <c r="D157" s="187" t="s">
        <v>136</v>
      </c>
      <c r="E157" s="188" t="s">
        <v>205</v>
      </c>
      <c r="F157" s="189" t="s">
        <v>206</v>
      </c>
      <c r="G157" s="190" t="s">
        <v>196</v>
      </c>
      <c r="H157" s="191">
        <v>1</v>
      </c>
      <c r="I157" s="192"/>
      <c r="J157" s="193">
        <f>ROUND(I157*H157,2)</f>
        <v>0</v>
      </c>
      <c r="K157" s="194"/>
      <c r="L157" s="39"/>
      <c r="M157" s="195" t="s">
        <v>1</v>
      </c>
      <c r="N157" s="196" t="s">
        <v>37</v>
      </c>
      <c r="O157" s="71"/>
      <c r="P157" s="197">
        <f>O157*H157</f>
        <v>0</v>
      </c>
      <c r="Q157" s="197">
        <v>9E-05</v>
      </c>
      <c r="R157" s="197">
        <f>Q157*H157</f>
        <v>9E-05</v>
      </c>
      <c r="S157" s="197">
        <v>0</v>
      </c>
      <c r="T157" s="198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9" t="s">
        <v>197</v>
      </c>
      <c r="AT157" s="199" t="s">
        <v>136</v>
      </c>
      <c r="AU157" s="199" t="s">
        <v>82</v>
      </c>
      <c r="AY157" s="17" t="s">
        <v>133</v>
      </c>
      <c r="BE157" s="200">
        <f>IF(N157="základní",J157,0)</f>
        <v>0</v>
      </c>
      <c r="BF157" s="200">
        <f>IF(N157="snížená",J157,0)</f>
        <v>0</v>
      </c>
      <c r="BG157" s="200">
        <f>IF(N157="zákl. přenesená",J157,0)</f>
        <v>0</v>
      </c>
      <c r="BH157" s="200">
        <f>IF(N157="sníž. přenesená",J157,0)</f>
        <v>0</v>
      </c>
      <c r="BI157" s="200">
        <f>IF(N157="nulová",J157,0)</f>
        <v>0</v>
      </c>
      <c r="BJ157" s="17" t="s">
        <v>80</v>
      </c>
      <c r="BK157" s="200">
        <f>ROUND(I157*H157,2)</f>
        <v>0</v>
      </c>
      <c r="BL157" s="17" t="s">
        <v>197</v>
      </c>
      <c r="BM157" s="199" t="s">
        <v>207</v>
      </c>
    </row>
    <row r="158" spans="1:65" s="2" customFormat="1" ht="16.5" customHeight="1">
      <c r="A158" s="34"/>
      <c r="B158" s="35"/>
      <c r="C158" s="234" t="s">
        <v>208</v>
      </c>
      <c r="D158" s="234" t="s">
        <v>200</v>
      </c>
      <c r="E158" s="235" t="s">
        <v>209</v>
      </c>
      <c r="F158" s="236" t="s">
        <v>210</v>
      </c>
      <c r="G158" s="237" t="s">
        <v>139</v>
      </c>
      <c r="H158" s="238">
        <v>1</v>
      </c>
      <c r="I158" s="239"/>
      <c r="J158" s="240">
        <f>ROUND(I158*H158,2)</f>
        <v>0</v>
      </c>
      <c r="K158" s="241"/>
      <c r="L158" s="242"/>
      <c r="M158" s="243" t="s">
        <v>1</v>
      </c>
      <c r="N158" s="244" t="s">
        <v>37</v>
      </c>
      <c r="O158" s="71"/>
      <c r="P158" s="197">
        <f>O158*H158</f>
        <v>0</v>
      </c>
      <c r="Q158" s="197">
        <v>0.00015</v>
      </c>
      <c r="R158" s="197">
        <f>Q158*H158</f>
        <v>0.00015</v>
      </c>
      <c r="S158" s="197">
        <v>0</v>
      </c>
      <c r="T158" s="198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9" t="s">
        <v>203</v>
      </c>
      <c r="AT158" s="199" t="s">
        <v>200</v>
      </c>
      <c r="AU158" s="199" t="s">
        <v>82</v>
      </c>
      <c r="AY158" s="17" t="s">
        <v>133</v>
      </c>
      <c r="BE158" s="200">
        <f>IF(N158="základní",J158,0)</f>
        <v>0</v>
      </c>
      <c r="BF158" s="200">
        <f>IF(N158="snížená",J158,0)</f>
        <v>0</v>
      </c>
      <c r="BG158" s="200">
        <f>IF(N158="zákl. přenesená",J158,0)</f>
        <v>0</v>
      </c>
      <c r="BH158" s="200">
        <f>IF(N158="sníž. přenesená",J158,0)</f>
        <v>0</v>
      </c>
      <c r="BI158" s="200">
        <f>IF(N158="nulová",J158,0)</f>
        <v>0</v>
      </c>
      <c r="BJ158" s="17" t="s">
        <v>80</v>
      </c>
      <c r="BK158" s="200">
        <f>ROUND(I158*H158,2)</f>
        <v>0</v>
      </c>
      <c r="BL158" s="17" t="s">
        <v>197</v>
      </c>
      <c r="BM158" s="199" t="s">
        <v>211</v>
      </c>
    </row>
    <row r="159" spans="1:65" s="2" customFormat="1" ht="16.5" customHeight="1">
      <c r="A159" s="34"/>
      <c r="B159" s="35"/>
      <c r="C159" s="187" t="s">
        <v>212</v>
      </c>
      <c r="D159" s="187" t="s">
        <v>136</v>
      </c>
      <c r="E159" s="188" t="s">
        <v>213</v>
      </c>
      <c r="F159" s="189" t="s">
        <v>214</v>
      </c>
      <c r="G159" s="190" t="s">
        <v>196</v>
      </c>
      <c r="H159" s="191">
        <v>1</v>
      </c>
      <c r="I159" s="192"/>
      <c r="J159" s="193">
        <f>ROUND(I159*H159,2)</f>
        <v>0</v>
      </c>
      <c r="K159" s="194"/>
      <c r="L159" s="39"/>
      <c r="M159" s="195" t="s">
        <v>1</v>
      </c>
      <c r="N159" s="196" t="s">
        <v>37</v>
      </c>
      <c r="O159" s="71"/>
      <c r="P159" s="197">
        <f>O159*H159</f>
        <v>0</v>
      </c>
      <c r="Q159" s="197">
        <v>0</v>
      </c>
      <c r="R159" s="197">
        <f>Q159*H159</f>
        <v>0</v>
      </c>
      <c r="S159" s="197">
        <v>0.00156</v>
      </c>
      <c r="T159" s="198">
        <f>S159*H159</f>
        <v>0.00156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9" t="s">
        <v>197</v>
      </c>
      <c r="AT159" s="199" t="s">
        <v>136</v>
      </c>
      <c r="AU159" s="199" t="s">
        <v>82</v>
      </c>
      <c r="AY159" s="17" t="s">
        <v>133</v>
      </c>
      <c r="BE159" s="200">
        <f>IF(N159="základní",J159,0)</f>
        <v>0</v>
      </c>
      <c r="BF159" s="200">
        <f>IF(N159="snížená",J159,0)</f>
        <v>0</v>
      </c>
      <c r="BG159" s="200">
        <f>IF(N159="zákl. přenesená",J159,0)</f>
        <v>0</v>
      </c>
      <c r="BH159" s="200">
        <f>IF(N159="sníž. přenesená",J159,0)</f>
        <v>0</v>
      </c>
      <c r="BI159" s="200">
        <f>IF(N159="nulová",J159,0)</f>
        <v>0</v>
      </c>
      <c r="BJ159" s="17" t="s">
        <v>80</v>
      </c>
      <c r="BK159" s="200">
        <f>ROUND(I159*H159,2)</f>
        <v>0</v>
      </c>
      <c r="BL159" s="17" t="s">
        <v>197</v>
      </c>
      <c r="BM159" s="199" t="s">
        <v>215</v>
      </c>
    </row>
    <row r="160" spans="2:51" s="13" customFormat="1" ht="11.25">
      <c r="B160" s="201"/>
      <c r="C160" s="202"/>
      <c r="D160" s="203" t="s">
        <v>148</v>
      </c>
      <c r="E160" s="204" t="s">
        <v>1</v>
      </c>
      <c r="F160" s="205" t="s">
        <v>216</v>
      </c>
      <c r="G160" s="202"/>
      <c r="H160" s="204" t="s">
        <v>1</v>
      </c>
      <c r="I160" s="206"/>
      <c r="J160" s="202"/>
      <c r="K160" s="202"/>
      <c r="L160" s="207"/>
      <c r="M160" s="208"/>
      <c r="N160" s="209"/>
      <c r="O160" s="209"/>
      <c r="P160" s="209"/>
      <c r="Q160" s="209"/>
      <c r="R160" s="209"/>
      <c r="S160" s="209"/>
      <c r="T160" s="210"/>
      <c r="AT160" s="211" t="s">
        <v>148</v>
      </c>
      <c r="AU160" s="211" t="s">
        <v>82</v>
      </c>
      <c r="AV160" s="13" t="s">
        <v>80</v>
      </c>
      <c r="AW160" s="13" t="s">
        <v>30</v>
      </c>
      <c r="AX160" s="13" t="s">
        <v>72</v>
      </c>
      <c r="AY160" s="211" t="s">
        <v>133</v>
      </c>
    </row>
    <row r="161" spans="2:51" s="14" customFormat="1" ht="11.25">
      <c r="B161" s="212"/>
      <c r="C161" s="213"/>
      <c r="D161" s="203" t="s">
        <v>148</v>
      </c>
      <c r="E161" s="214" t="s">
        <v>1</v>
      </c>
      <c r="F161" s="215" t="s">
        <v>80</v>
      </c>
      <c r="G161" s="213"/>
      <c r="H161" s="216">
        <v>1</v>
      </c>
      <c r="I161" s="217"/>
      <c r="J161" s="213"/>
      <c r="K161" s="213"/>
      <c r="L161" s="218"/>
      <c r="M161" s="219"/>
      <c r="N161" s="220"/>
      <c r="O161" s="220"/>
      <c r="P161" s="220"/>
      <c r="Q161" s="220"/>
      <c r="R161" s="220"/>
      <c r="S161" s="220"/>
      <c r="T161" s="221"/>
      <c r="AT161" s="222" t="s">
        <v>148</v>
      </c>
      <c r="AU161" s="222" t="s">
        <v>82</v>
      </c>
      <c r="AV161" s="14" t="s">
        <v>82</v>
      </c>
      <c r="AW161" s="14" t="s">
        <v>30</v>
      </c>
      <c r="AX161" s="14" t="s">
        <v>80</v>
      </c>
      <c r="AY161" s="222" t="s">
        <v>133</v>
      </c>
    </row>
    <row r="162" spans="1:65" s="2" customFormat="1" ht="16.5" customHeight="1">
      <c r="A162" s="34"/>
      <c r="B162" s="35"/>
      <c r="C162" s="187" t="s">
        <v>217</v>
      </c>
      <c r="D162" s="187" t="s">
        <v>136</v>
      </c>
      <c r="E162" s="188" t="s">
        <v>218</v>
      </c>
      <c r="F162" s="189" t="s">
        <v>219</v>
      </c>
      <c r="G162" s="190" t="s">
        <v>196</v>
      </c>
      <c r="H162" s="191">
        <v>2</v>
      </c>
      <c r="I162" s="192"/>
      <c r="J162" s="193">
        <f>ROUND(I162*H162,2)</f>
        <v>0</v>
      </c>
      <c r="K162" s="194"/>
      <c r="L162" s="39"/>
      <c r="M162" s="195" t="s">
        <v>1</v>
      </c>
      <c r="N162" s="196" t="s">
        <v>37</v>
      </c>
      <c r="O162" s="71"/>
      <c r="P162" s="197">
        <f>O162*H162</f>
        <v>0</v>
      </c>
      <c r="Q162" s="197">
        <v>0</v>
      </c>
      <c r="R162" s="197">
        <f>Q162*H162</f>
        <v>0</v>
      </c>
      <c r="S162" s="197">
        <v>0.00086</v>
      </c>
      <c r="T162" s="198">
        <f>S162*H162</f>
        <v>0.00172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9" t="s">
        <v>197</v>
      </c>
      <c r="AT162" s="199" t="s">
        <v>136</v>
      </c>
      <c r="AU162" s="199" t="s">
        <v>82</v>
      </c>
      <c r="AY162" s="17" t="s">
        <v>133</v>
      </c>
      <c r="BE162" s="200">
        <f>IF(N162="základní",J162,0)</f>
        <v>0</v>
      </c>
      <c r="BF162" s="200">
        <f>IF(N162="snížená",J162,0)</f>
        <v>0</v>
      </c>
      <c r="BG162" s="200">
        <f>IF(N162="zákl. přenesená",J162,0)</f>
        <v>0</v>
      </c>
      <c r="BH162" s="200">
        <f>IF(N162="sníž. přenesená",J162,0)</f>
        <v>0</v>
      </c>
      <c r="BI162" s="200">
        <f>IF(N162="nulová",J162,0)</f>
        <v>0</v>
      </c>
      <c r="BJ162" s="17" t="s">
        <v>80</v>
      </c>
      <c r="BK162" s="200">
        <f>ROUND(I162*H162,2)</f>
        <v>0</v>
      </c>
      <c r="BL162" s="17" t="s">
        <v>197</v>
      </c>
      <c r="BM162" s="199" t="s">
        <v>220</v>
      </c>
    </row>
    <row r="163" spans="2:51" s="13" customFormat="1" ht="11.25">
      <c r="B163" s="201"/>
      <c r="C163" s="202"/>
      <c r="D163" s="203" t="s">
        <v>148</v>
      </c>
      <c r="E163" s="204" t="s">
        <v>1</v>
      </c>
      <c r="F163" s="205" t="s">
        <v>221</v>
      </c>
      <c r="G163" s="202"/>
      <c r="H163" s="204" t="s">
        <v>1</v>
      </c>
      <c r="I163" s="206"/>
      <c r="J163" s="202"/>
      <c r="K163" s="202"/>
      <c r="L163" s="207"/>
      <c r="M163" s="208"/>
      <c r="N163" s="209"/>
      <c r="O163" s="209"/>
      <c r="P163" s="209"/>
      <c r="Q163" s="209"/>
      <c r="R163" s="209"/>
      <c r="S163" s="209"/>
      <c r="T163" s="210"/>
      <c r="AT163" s="211" t="s">
        <v>148</v>
      </c>
      <c r="AU163" s="211" t="s">
        <v>82</v>
      </c>
      <c r="AV163" s="13" t="s">
        <v>80</v>
      </c>
      <c r="AW163" s="13" t="s">
        <v>30</v>
      </c>
      <c r="AX163" s="13" t="s">
        <v>72</v>
      </c>
      <c r="AY163" s="211" t="s">
        <v>133</v>
      </c>
    </row>
    <row r="164" spans="2:51" s="14" customFormat="1" ht="11.25">
      <c r="B164" s="212"/>
      <c r="C164" s="213"/>
      <c r="D164" s="203" t="s">
        <v>148</v>
      </c>
      <c r="E164" s="214" t="s">
        <v>1</v>
      </c>
      <c r="F164" s="215" t="s">
        <v>80</v>
      </c>
      <c r="G164" s="213"/>
      <c r="H164" s="216">
        <v>1</v>
      </c>
      <c r="I164" s="217"/>
      <c r="J164" s="213"/>
      <c r="K164" s="213"/>
      <c r="L164" s="218"/>
      <c r="M164" s="219"/>
      <c r="N164" s="220"/>
      <c r="O164" s="220"/>
      <c r="P164" s="220"/>
      <c r="Q164" s="220"/>
      <c r="R164" s="220"/>
      <c r="S164" s="220"/>
      <c r="T164" s="221"/>
      <c r="AT164" s="222" t="s">
        <v>148</v>
      </c>
      <c r="AU164" s="222" t="s">
        <v>82</v>
      </c>
      <c r="AV164" s="14" t="s">
        <v>82</v>
      </c>
      <c r="AW164" s="14" t="s">
        <v>30</v>
      </c>
      <c r="AX164" s="14" t="s">
        <v>72</v>
      </c>
      <c r="AY164" s="222" t="s">
        <v>133</v>
      </c>
    </row>
    <row r="165" spans="2:51" s="13" customFormat="1" ht="11.25">
      <c r="B165" s="201"/>
      <c r="C165" s="202"/>
      <c r="D165" s="203" t="s">
        <v>148</v>
      </c>
      <c r="E165" s="204" t="s">
        <v>1</v>
      </c>
      <c r="F165" s="205" t="s">
        <v>222</v>
      </c>
      <c r="G165" s="202"/>
      <c r="H165" s="204" t="s">
        <v>1</v>
      </c>
      <c r="I165" s="206"/>
      <c r="J165" s="202"/>
      <c r="K165" s="202"/>
      <c r="L165" s="207"/>
      <c r="M165" s="208"/>
      <c r="N165" s="209"/>
      <c r="O165" s="209"/>
      <c r="P165" s="209"/>
      <c r="Q165" s="209"/>
      <c r="R165" s="209"/>
      <c r="S165" s="209"/>
      <c r="T165" s="210"/>
      <c r="AT165" s="211" t="s">
        <v>148</v>
      </c>
      <c r="AU165" s="211" t="s">
        <v>82</v>
      </c>
      <c r="AV165" s="13" t="s">
        <v>80</v>
      </c>
      <c r="AW165" s="13" t="s">
        <v>30</v>
      </c>
      <c r="AX165" s="13" t="s">
        <v>72</v>
      </c>
      <c r="AY165" s="211" t="s">
        <v>133</v>
      </c>
    </row>
    <row r="166" spans="2:51" s="14" customFormat="1" ht="11.25">
      <c r="B166" s="212"/>
      <c r="C166" s="213"/>
      <c r="D166" s="203" t="s">
        <v>148</v>
      </c>
      <c r="E166" s="214" t="s">
        <v>1</v>
      </c>
      <c r="F166" s="215" t="s">
        <v>80</v>
      </c>
      <c r="G166" s="213"/>
      <c r="H166" s="216">
        <v>1</v>
      </c>
      <c r="I166" s="217"/>
      <c r="J166" s="213"/>
      <c r="K166" s="213"/>
      <c r="L166" s="218"/>
      <c r="M166" s="219"/>
      <c r="N166" s="220"/>
      <c r="O166" s="220"/>
      <c r="P166" s="220"/>
      <c r="Q166" s="220"/>
      <c r="R166" s="220"/>
      <c r="S166" s="220"/>
      <c r="T166" s="221"/>
      <c r="AT166" s="222" t="s">
        <v>148</v>
      </c>
      <c r="AU166" s="222" t="s">
        <v>82</v>
      </c>
      <c r="AV166" s="14" t="s">
        <v>82</v>
      </c>
      <c r="AW166" s="14" t="s">
        <v>30</v>
      </c>
      <c r="AX166" s="14" t="s">
        <v>72</v>
      </c>
      <c r="AY166" s="222" t="s">
        <v>133</v>
      </c>
    </row>
    <row r="167" spans="2:51" s="15" customFormat="1" ht="11.25">
      <c r="B167" s="223"/>
      <c r="C167" s="224"/>
      <c r="D167" s="203" t="s">
        <v>148</v>
      </c>
      <c r="E167" s="225" t="s">
        <v>1</v>
      </c>
      <c r="F167" s="226" t="s">
        <v>156</v>
      </c>
      <c r="G167" s="224"/>
      <c r="H167" s="227">
        <v>2</v>
      </c>
      <c r="I167" s="228"/>
      <c r="J167" s="224"/>
      <c r="K167" s="224"/>
      <c r="L167" s="229"/>
      <c r="M167" s="230"/>
      <c r="N167" s="231"/>
      <c r="O167" s="231"/>
      <c r="P167" s="231"/>
      <c r="Q167" s="231"/>
      <c r="R167" s="231"/>
      <c r="S167" s="231"/>
      <c r="T167" s="232"/>
      <c r="AT167" s="233" t="s">
        <v>148</v>
      </c>
      <c r="AU167" s="233" t="s">
        <v>82</v>
      </c>
      <c r="AV167" s="15" t="s">
        <v>140</v>
      </c>
      <c r="AW167" s="15" t="s">
        <v>30</v>
      </c>
      <c r="AX167" s="15" t="s">
        <v>80</v>
      </c>
      <c r="AY167" s="233" t="s">
        <v>133</v>
      </c>
    </row>
    <row r="168" spans="1:65" s="2" customFormat="1" ht="16.5" customHeight="1">
      <c r="A168" s="34"/>
      <c r="B168" s="35"/>
      <c r="C168" s="187" t="s">
        <v>197</v>
      </c>
      <c r="D168" s="187" t="s">
        <v>136</v>
      </c>
      <c r="E168" s="188" t="s">
        <v>223</v>
      </c>
      <c r="F168" s="189" t="s">
        <v>224</v>
      </c>
      <c r="G168" s="190" t="s">
        <v>139</v>
      </c>
      <c r="H168" s="191">
        <v>1</v>
      </c>
      <c r="I168" s="192"/>
      <c r="J168" s="193">
        <f aca="true" t="shared" si="0" ref="J168:J179">ROUND(I168*H168,2)</f>
        <v>0</v>
      </c>
      <c r="K168" s="194"/>
      <c r="L168" s="39"/>
      <c r="M168" s="195" t="s">
        <v>1</v>
      </c>
      <c r="N168" s="196" t="s">
        <v>37</v>
      </c>
      <c r="O168" s="71"/>
      <c r="P168" s="197">
        <f aca="true" t="shared" si="1" ref="P168:P179">O168*H168</f>
        <v>0</v>
      </c>
      <c r="Q168" s="197">
        <v>0</v>
      </c>
      <c r="R168" s="197">
        <f aca="true" t="shared" si="2" ref="R168:R179">Q168*H168</f>
        <v>0</v>
      </c>
      <c r="S168" s="197">
        <v>0</v>
      </c>
      <c r="T168" s="198">
        <f aca="true" t="shared" si="3" ref="T168:T179"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9" t="s">
        <v>197</v>
      </c>
      <c r="AT168" s="199" t="s">
        <v>136</v>
      </c>
      <c r="AU168" s="199" t="s">
        <v>82</v>
      </c>
      <c r="AY168" s="17" t="s">
        <v>133</v>
      </c>
      <c r="BE168" s="200">
        <f aca="true" t="shared" si="4" ref="BE168:BE179">IF(N168="základní",J168,0)</f>
        <v>0</v>
      </c>
      <c r="BF168" s="200">
        <f aca="true" t="shared" si="5" ref="BF168:BF179">IF(N168="snížená",J168,0)</f>
        <v>0</v>
      </c>
      <c r="BG168" s="200">
        <f aca="true" t="shared" si="6" ref="BG168:BG179">IF(N168="zákl. přenesená",J168,0)</f>
        <v>0</v>
      </c>
      <c r="BH168" s="200">
        <f aca="true" t="shared" si="7" ref="BH168:BH179">IF(N168="sníž. přenesená",J168,0)</f>
        <v>0</v>
      </c>
      <c r="BI168" s="200">
        <f aca="true" t="shared" si="8" ref="BI168:BI179">IF(N168="nulová",J168,0)</f>
        <v>0</v>
      </c>
      <c r="BJ168" s="17" t="s">
        <v>80</v>
      </c>
      <c r="BK168" s="200">
        <f aca="true" t="shared" si="9" ref="BK168:BK179">ROUND(I168*H168,2)</f>
        <v>0</v>
      </c>
      <c r="BL168" s="17" t="s">
        <v>197</v>
      </c>
      <c r="BM168" s="199" t="s">
        <v>225</v>
      </c>
    </row>
    <row r="169" spans="1:65" s="2" customFormat="1" ht="24.2" customHeight="1">
      <c r="A169" s="34"/>
      <c r="B169" s="35"/>
      <c r="C169" s="234" t="s">
        <v>226</v>
      </c>
      <c r="D169" s="234" t="s">
        <v>200</v>
      </c>
      <c r="E169" s="235" t="s">
        <v>227</v>
      </c>
      <c r="F169" s="236" t="s">
        <v>228</v>
      </c>
      <c r="G169" s="237" t="s">
        <v>139</v>
      </c>
      <c r="H169" s="238">
        <v>1</v>
      </c>
      <c r="I169" s="239"/>
      <c r="J169" s="240">
        <f t="shared" si="0"/>
        <v>0</v>
      </c>
      <c r="K169" s="241"/>
      <c r="L169" s="242"/>
      <c r="M169" s="243" t="s">
        <v>1</v>
      </c>
      <c r="N169" s="244" t="s">
        <v>37</v>
      </c>
      <c r="O169" s="71"/>
      <c r="P169" s="197">
        <f t="shared" si="1"/>
        <v>0</v>
      </c>
      <c r="Q169" s="197">
        <v>0.0018</v>
      </c>
      <c r="R169" s="197">
        <f t="shared" si="2"/>
        <v>0.0018</v>
      </c>
      <c r="S169" s="197">
        <v>0</v>
      </c>
      <c r="T169" s="198">
        <f t="shared" si="3"/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9" t="s">
        <v>203</v>
      </c>
      <c r="AT169" s="199" t="s">
        <v>200</v>
      </c>
      <c r="AU169" s="199" t="s">
        <v>82</v>
      </c>
      <c r="AY169" s="17" t="s">
        <v>133</v>
      </c>
      <c r="BE169" s="200">
        <f t="shared" si="4"/>
        <v>0</v>
      </c>
      <c r="BF169" s="200">
        <f t="shared" si="5"/>
        <v>0</v>
      </c>
      <c r="BG169" s="200">
        <f t="shared" si="6"/>
        <v>0</v>
      </c>
      <c r="BH169" s="200">
        <f t="shared" si="7"/>
        <v>0</v>
      </c>
      <c r="BI169" s="200">
        <f t="shared" si="8"/>
        <v>0</v>
      </c>
      <c r="BJ169" s="17" t="s">
        <v>80</v>
      </c>
      <c r="BK169" s="200">
        <f t="shared" si="9"/>
        <v>0</v>
      </c>
      <c r="BL169" s="17" t="s">
        <v>197</v>
      </c>
      <c r="BM169" s="199" t="s">
        <v>229</v>
      </c>
    </row>
    <row r="170" spans="1:65" s="2" customFormat="1" ht="24.2" customHeight="1">
      <c r="A170" s="34"/>
      <c r="B170" s="35"/>
      <c r="C170" s="187" t="s">
        <v>230</v>
      </c>
      <c r="D170" s="187" t="s">
        <v>136</v>
      </c>
      <c r="E170" s="188" t="s">
        <v>231</v>
      </c>
      <c r="F170" s="189" t="s">
        <v>232</v>
      </c>
      <c r="G170" s="190" t="s">
        <v>139</v>
      </c>
      <c r="H170" s="191">
        <v>1</v>
      </c>
      <c r="I170" s="192"/>
      <c r="J170" s="193">
        <f t="shared" si="0"/>
        <v>0</v>
      </c>
      <c r="K170" s="194"/>
      <c r="L170" s="39"/>
      <c r="M170" s="195" t="s">
        <v>1</v>
      </c>
      <c r="N170" s="196" t="s">
        <v>37</v>
      </c>
      <c r="O170" s="71"/>
      <c r="P170" s="197">
        <f t="shared" si="1"/>
        <v>0</v>
      </c>
      <c r="Q170" s="197">
        <v>4E-05</v>
      </c>
      <c r="R170" s="197">
        <f t="shared" si="2"/>
        <v>4E-05</v>
      </c>
      <c r="S170" s="197">
        <v>0</v>
      </c>
      <c r="T170" s="198">
        <f t="shared" si="3"/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9" t="s">
        <v>197</v>
      </c>
      <c r="AT170" s="199" t="s">
        <v>136</v>
      </c>
      <c r="AU170" s="199" t="s">
        <v>82</v>
      </c>
      <c r="AY170" s="17" t="s">
        <v>133</v>
      </c>
      <c r="BE170" s="200">
        <f t="shared" si="4"/>
        <v>0</v>
      </c>
      <c r="BF170" s="200">
        <f t="shared" si="5"/>
        <v>0</v>
      </c>
      <c r="BG170" s="200">
        <f t="shared" si="6"/>
        <v>0</v>
      </c>
      <c r="BH170" s="200">
        <f t="shared" si="7"/>
        <v>0</v>
      </c>
      <c r="BI170" s="200">
        <f t="shared" si="8"/>
        <v>0</v>
      </c>
      <c r="BJ170" s="17" t="s">
        <v>80</v>
      </c>
      <c r="BK170" s="200">
        <f t="shared" si="9"/>
        <v>0</v>
      </c>
      <c r="BL170" s="17" t="s">
        <v>197</v>
      </c>
      <c r="BM170" s="199" t="s">
        <v>233</v>
      </c>
    </row>
    <row r="171" spans="1:65" s="2" customFormat="1" ht="16.5" customHeight="1">
      <c r="A171" s="34"/>
      <c r="B171" s="35"/>
      <c r="C171" s="234" t="s">
        <v>234</v>
      </c>
      <c r="D171" s="234" t="s">
        <v>200</v>
      </c>
      <c r="E171" s="235" t="s">
        <v>235</v>
      </c>
      <c r="F171" s="236" t="s">
        <v>236</v>
      </c>
      <c r="G171" s="237" t="s">
        <v>139</v>
      </c>
      <c r="H171" s="238">
        <v>1</v>
      </c>
      <c r="I171" s="239"/>
      <c r="J171" s="240">
        <f t="shared" si="0"/>
        <v>0</v>
      </c>
      <c r="K171" s="241"/>
      <c r="L171" s="242"/>
      <c r="M171" s="243" t="s">
        <v>1</v>
      </c>
      <c r="N171" s="244" t="s">
        <v>37</v>
      </c>
      <c r="O171" s="71"/>
      <c r="P171" s="197">
        <f t="shared" si="1"/>
        <v>0</v>
      </c>
      <c r="Q171" s="197">
        <v>0.00147</v>
      </c>
      <c r="R171" s="197">
        <f t="shared" si="2"/>
        <v>0.00147</v>
      </c>
      <c r="S171" s="197">
        <v>0</v>
      </c>
      <c r="T171" s="198">
        <f t="shared" si="3"/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9" t="s">
        <v>203</v>
      </c>
      <c r="AT171" s="199" t="s">
        <v>200</v>
      </c>
      <c r="AU171" s="199" t="s">
        <v>82</v>
      </c>
      <c r="AY171" s="17" t="s">
        <v>133</v>
      </c>
      <c r="BE171" s="200">
        <f t="shared" si="4"/>
        <v>0</v>
      </c>
      <c r="BF171" s="200">
        <f t="shared" si="5"/>
        <v>0</v>
      </c>
      <c r="BG171" s="200">
        <f t="shared" si="6"/>
        <v>0</v>
      </c>
      <c r="BH171" s="200">
        <f t="shared" si="7"/>
        <v>0</v>
      </c>
      <c r="BI171" s="200">
        <f t="shared" si="8"/>
        <v>0</v>
      </c>
      <c r="BJ171" s="17" t="s">
        <v>80</v>
      </c>
      <c r="BK171" s="200">
        <f t="shared" si="9"/>
        <v>0</v>
      </c>
      <c r="BL171" s="17" t="s">
        <v>197</v>
      </c>
      <c r="BM171" s="199" t="s">
        <v>237</v>
      </c>
    </row>
    <row r="172" spans="1:65" s="2" customFormat="1" ht="24.2" customHeight="1">
      <c r="A172" s="34"/>
      <c r="B172" s="35"/>
      <c r="C172" s="187" t="s">
        <v>238</v>
      </c>
      <c r="D172" s="187" t="s">
        <v>136</v>
      </c>
      <c r="E172" s="188" t="s">
        <v>239</v>
      </c>
      <c r="F172" s="189" t="s">
        <v>240</v>
      </c>
      <c r="G172" s="190" t="s">
        <v>139</v>
      </c>
      <c r="H172" s="191">
        <v>1</v>
      </c>
      <c r="I172" s="192"/>
      <c r="J172" s="193">
        <f t="shared" si="0"/>
        <v>0</v>
      </c>
      <c r="K172" s="194"/>
      <c r="L172" s="39"/>
      <c r="M172" s="195" t="s">
        <v>1</v>
      </c>
      <c r="N172" s="196" t="s">
        <v>37</v>
      </c>
      <c r="O172" s="71"/>
      <c r="P172" s="197">
        <f t="shared" si="1"/>
        <v>0</v>
      </c>
      <c r="Q172" s="197">
        <v>0.00012</v>
      </c>
      <c r="R172" s="197">
        <f t="shared" si="2"/>
        <v>0.00012</v>
      </c>
      <c r="S172" s="197">
        <v>0</v>
      </c>
      <c r="T172" s="198">
        <f t="shared" si="3"/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9" t="s">
        <v>197</v>
      </c>
      <c r="AT172" s="199" t="s">
        <v>136</v>
      </c>
      <c r="AU172" s="199" t="s">
        <v>82</v>
      </c>
      <c r="AY172" s="17" t="s">
        <v>133</v>
      </c>
      <c r="BE172" s="200">
        <f t="shared" si="4"/>
        <v>0</v>
      </c>
      <c r="BF172" s="200">
        <f t="shared" si="5"/>
        <v>0</v>
      </c>
      <c r="BG172" s="200">
        <f t="shared" si="6"/>
        <v>0</v>
      </c>
      <c r="BH172" s="200">
        <f t="shared" si="7"/>
        <v>0</v>
      </c>
      <c r="BI172" s="200">
        <f t="shared" si="8"/>
        <v>0</v>
      </c>
      <c r="BJ172" s="17" t="s">
        <v>80</v>
      </c>
      <c r="BK172" s="200">
        <f t="shared" si="9"/>
        <v>0</v>
      </c>
      <c r="BL172" s="17" t="s">
        <v>197</v>
      </c>
      <c r="BM172" s="199" t="s">
        <v>241</v>
      </c>
    </row>
    <row r="173" spans="1:65" s="2" customFormat="1" ht="16.5" customHeight="1">
      <c r="A173" s="34"/>
      <c r="B173" s="35"/>
      <c r="C173" s="234" t="s">
        <v>7</v>
      </c>
      <c r="D173" s="234" t="s">
        <v>200</v>
      </c>
      <c r="E173" s="235" t="s">
        <v>242</v>
      </c>
      <c r="F173" s="236" t="s">
        <v>243</v>
      </c>
      <c r="G173" s="237" t="s">
        <v>139</v>
      </c>
      <c r="H173" s="238">
        <v>1</v>
      </c>
      <c r="I173" s="239"/>
      <c r="J173" s="240">
        <f t="shared" si="0"/>
        <v>0</v>
      </c>
      <c r="K173" s="241"/>
      <c r="L173" s="242"/>
      <c r="M173" s="243" t="s">
        <v>1</v>
      </c>
      <c r="N173" s="244" t="s">
        <v>37</v>
      </c>
      <c r="O173" s="71"/>
      <c r="P173" s="197">
        <f t="shared" si="1"/>
        <v>0</v>
      </c>
      <c r="Q173" s="197">
        <v>0.0018</v>
      </c>
      <c r="R173" s="197">
        <f t="shared" si="2"/>
        <v>0.0018</v>
      </c>
      <c r="S173" s="197">
        <v>0</v>
      </c>
      <c r="T173" s="198">
        <f t="shared" si="3"/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9" t="s">
        <v>203</v>
      </c>
      <c r="AT173" s="199" t="s">
        <v>200</v>
      </c>
      <c r="AU173" s="199" t="s">
        <v>82</v>
      </c>
      <c r="AY173" s="17" t="s">
        <v>133</v>
      </c>
      <c r="BE173" s="200">
        <f t="shared" si="4"/>
        <v>0</v>
      </c>
      <c r="BF173" s="200">
        <f t="shared" si="5"/>
        <v>0</v>
      </c>
      <c r="BG173" s="200">
        <f t="shared" si="6"/>
        <v>0</v>
      </c>
      <c r="BH173" s="200">
        <f t="shared" si="7"/>
        <v>0</v>
      </c>
      <c r="BI173" s="200">
        <f t="shared" si="8"/>
        <v>0</v>
      </c>
      <c r="BJ173" s="17" t="s">
        <v>80</v>
      </c>
      <c r="BK173" s="200">
        <f t="shared" si="9"/>
        <v>0</v>
      </c>
      <c r="BL173" s="17" t="s">
        <v>197</v>
      </c>
      <c r="BM173" s="199" t="s">
        <v>244</v>
      </c>
    </row>
    <row r="174" spans="1:65" s="2" customFormat="1" ht="16.5" customHeight="1">
      <c r="A174" s="34"/>
      <c r="B174" s="35"/>
      <c r="C174" s="234" t="s">
        <v>245</v>
      </c>
      <c r="D174" s="234" t="s">
        <v>200</v>
      </c>
      <c r="E174" s="235" t="s">
        <v>246</v>
      </c>
      <c r="F174" s="236" t="s">
        <v>247</v>
      </c>
      <c r="G174" s="237" t="s">
        <v>248</v>
      </c>
      <c r="H174" s="238">
        <v>1</v>
      </c>
      <c r="I174" s="239"/>
      <c r="J174" s="240">
        <f t="shared" si="0"/>
        <v>0</v>
      </c>
      <c r="K174" s="241"/>
      <c r="L174" s="242"/>
      <c r="M174" s="243" t="s">
        <v>1</v>
      </c>
      <c r="N174" s="244" t="s">
        <v>37</v>
      </c>
      <c r="O174" s="71"/>
      <c r="P174" s="197">
        <f t="shared" si="1"/>
        <v>0</v>
      </c>
      <c r="Q174" s="197">
        <v>0.00098</v>
      </c>
      <c r="R174" s="197">
        <f t="shared" si="2"/>
        <v>0.00098</v>
      </c>
      <c r="S174" s="197">
        <v>0</v>
      </c>
      <c r="T174" s="198">
        <f t="shared" si="3"/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9" t="s">
        <v>203</v>
      </c>
      <c r="AT174" s="199" t="s">
        <v>200</v>
      </c>
      <c r="AU174" s="199" t="s">
        <v>82</v>
      </c>
      <c r="AY174" s="17" t="s">
        <v>133</v>
      </c>
      <c r="BE174" s="200">
        <f t="shared" si="4"/>
        <v>0</v>
      </c>
      <c r="BF174" s="200">
        <f t="shared" si="5"/>
        <v>0</v>
      </c>
      <c r="BG174" s="200">
        <f t="shared" si="6"/>
        <v>0</v>
      </c>
      <c r="BH174" s="200">
        <f t="shared" si="7"/>
        <v>0</v>
      </c>
      <c r="BI174" s="200">
        <f t="shared" si="8"/>
        <v>0</v>
      </c>
      <c r="BJ174" s="17" t="s">
        <v>80</v>
      </c>
      <c r="BK174" s="200">
        <f t="shared" si="9"/>
        <v>0</v>
      </c>
      <c r="BL174" s="17" t="s">
        <v>197</v>
      </c>
      <c r="BM174" s="199" t="s">
        <v>249</v>
      </c>
    </row>
    <row r="175" spans="1:65" s="2" customFormat="1" ht="24.2" customHeight="1">
      <c r="A175" s="34"/>
      <c r="B175" s="35"/>
      <c r="C175" s="187" t="s">
        <v>250</v>
      </c>
      <c r="D175" s="187" t="s">
        <v>136</v>
      </c>
      <c r="E175" s="188" t="s">
        <v>251</v>
      </c>
      <c r="F175" s="189" t="s">
        <v>252</v>
      </c>
      <c r="G175" s="190" t="s">
        <v>139</v>
      </c>
      <c r="H175" s="191">
        <v>1</v>
      </c>
      <c r="I175" s="192"/>
      <c r="J175" s="193">
        <f t="shared" si="0"/>
        <v>0</v>
      </c>
      <c r="K175" s="194"/>
      <c r="L175" s="39"/>
      <c r="M175" s="195" t="s">
        <v>1</v>
      </c>
      <c r="N175" s="196" t="s">
        <v>37</v>
      </c>
      <c r="O175" s="71"/>
      <c r="P175" s="197">
        <f t="shared" si="1"/>
        <v>0</v>
      </c>
      <c r="Q175" s="197">
        <v>0.00028</v>
      </c>
      <c r="R175" s="197">
        <f t="shared" si="2"/>
        <v>0.00028</v>
      </c>
      <c r="S175" s="197">
        <v>0</v>
      </c>
      <c r="T175" s="198">
        <f t="shared" si="3"/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9" t="s">
        <v>197</v>
      </c>
      <c r="AT175" s="199" t="s">
        <v>136</v>
      </c>
      <c r="AU175" s="199" t="s">
        <v>82</v>
      </c>
      <c r="AY175" s="17" t="s">
        <v>133</v>
      </c>
      <c r="BE175" s="200">
        <f t="shared" si="4"/>
        <v>0</v>
      </c>
      <c r="BF175" s="200">
        <f t="shared" si="5"/>
        <v>0</v>
      </c>
      <c r="BG175" s="200">
        <f t="shared" si="6"/>
        <v>0</v>
      </c>
      <c r="BH175" s="200">
        <f t="shared" si="7"/>
        <v>0</v>
      </c>
      <c r="BI175" s="200">
        <f t="shared" si="8"/>
        <v>0</v>
      </c>
      <c r="BJ175" s="17" t="s">
        <v>80</v>
      </c>
      <c r="BK175" s="200">
        <f t="shared" si="9"/>
        <v>0</v>
      </c>
      <c r="BL175" s="17" t="s">
        <v>197</v>
      </c>
      <c r="BM175" s="199" t="s">
        <v>253</v>
      </c>
    </row>
    <row r="176" spans="1:65" s="2" customFormat="1" ht="24.2" customHeight="1">
      <c r="A176" s="34"/>
      <c r="B176" s="35"/>
      <c r="C176" s="234" t="s">
        <v>254</v>
      </c>
      <c r="D176" s="234" t="s">
        <v>200</v>
      </c>
      <c r="E176" s="235" t="s">
        <v>255</v>
      </c>
      <c r="F176" s="236" t="s">
        <v>256</v>
      </c>
      <c r="G176" s="237" t="s">
        <v>139</v>
      </c>
      <c r="H176" s="238">
        <v>1</v>
      </c>
      <c r="I176" s="239"/>
      <c r="J176" s="240">
        <f t="shared" si="0"/>
        <v>0</v>
      </c>
      <c r="K176" s="241"/>
      <c r="L176" s="242"/>
      <c r="M176" s="243" t="s">
        <v>1</v>
      </c>
      <c r="N176" s="244" t="s">
        <v>37</v>
      </c>
      <c r="O176" s="71"/>
      <c r="P176" s="197">
        <f t="shared" si="1"/>
        <v>0</v>
      </c>
      <c r="Q176" s="197">
        <v>0.00026</v>
      </c>
      <c r="R176" s="197">
        <f t="shared" si="2"/>
        <v>0.00026</v>
      </c>
      <c r="S176" s="197">
        <v>0</v>
      </c>
      <c r="T176" s="198">
        <f t="shared" si="3"/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9" t="s">
        <v>203</v>
      </c>
      <c r="AT176" s="199" t="s">
        <v>200</v>
      </c>
      <c r="AU176" s="199" t="s">
        <v>82</v>
      </c>
      <c r="AY176" s="17" t="s">
        <v>133</v>
      </c>
      <c r="BE176" s="200">
        <f t="shared" si="4"/>
        <v>0</v>
      </c>
      <c r="BF176" s="200">
        <f t="shared" si="5"/>
        <v>0</v>
      </c>
      <c r="BG176" s="200">
        <f t="shared" si="6"/>
        <v>0</v>
      </c>
      <c r="BH176" s="200">
        <f t="shared" si="7"/>
        <v>0</v>
      </c>
      <c r="BI176" s="200">
        <f t="shared" si="8"/>
        <v>0</v>
      </c>
      <c r="BJ176" s="17" t="s">
        <v>80</v>
      </c>
      <c r="BK176" s="200">
        <f t="shared" si="9"/>
        <v>0</v>
      </c>
      <c r="BL176" s="17" t="s">
        <v>197</v>
      </c>
      <c r="BM176" s="199" t="s">
        <v>257</v>
      </c>
    </row>
    <row r="177" spans="1:65" s="2" customFormat="1" ht="24.2" customHeight="1">
      <c r="A177" s="34"/>
      <c r="B177" s="35"/>
      <c r="C177" s="187" t="s">
        <v>258</v>
      </c>
      <c r="D177" s="187" t="s">
        <v>136</v>
      </c>
      <c r="E177" s="188" t="s">
        <v>259</v>
      </c>
      <c r="F177" s="189" t="s">
        <v>260</v>
      </c>
      <c r="G177" s="190" t="s">
        <v>162</v>
      </c>
      <c r="H177" s="191">
        <v>0.017</v>
      </c>
      <c r="I177" s="192"/>
      <c r="J177" s="193">
        <f t="shared" si="0"/>
        <v>0</v>
      </c>
      <c r="K177" s="194"/>
      <c r="L177" s="39"/>
      <c r="M177" s="195" t="s">
        <v>1</v>
      </c>
      <c r="N177" s="196" t="s">
        <v>37</v>
      </c>
      <c r="O177" s="71"/>
      <c r="P177" s="197">
        <f t="shared" si="1"/>
        <v>0</v>
      </c>
      <c r="Q177" s="197">
        <v>0</v>
      </c>
      <c r="R177" s="197">
        <f t="shared" si="2"/>
        <v>0</v>
      </c>
      <c r="S177" s="197">
        <v>0</v>
      </c>
      <c r="T177" s="198">
        <f t="shared" si="3"/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9" t="s">
        <v>197</v>
      </c>
      <c r="AT177" s="199" t="s">
        <v>136</v>
      </c>
      <c r="AU177" s="199" t="s">
        <v>82</v>
      </c>
      <c r="AY177" s="17" t="s">
        <v>133</v>
      </c>
      <c r="BE177" s="200">
        <f t="shared" si="4"/>
        <v>0</v>
      </c>
      <c r="BF177" s="200">
        <f t="shared" si="5"/>
        <v>0</v>
      </c>
      <c r="BG177" s="200">
        <f t="shared" si="6"/>
        <v>0</v>
      </c>
      <c r="BH177" s="200">
        <f t="shared" si="7"/>
        <v>0</v>
      </c>
      <c r="BI177" s="200">
        <f t="shared" si="8"/>
        <v>0</v>
      </c>
      <c r="BJ177" s="17" t="s">
        <v>80</v>
      </c>
      <c r="BK177" s="200">
        <f t="shared" si="9"/>
        <v>0</v>
      </c>
      <c r="BL177" s="17" t="s">
        <v>197</v>
      </c>
      <c r="BM177" s="199" t="s">
        <v>261</v>
      </c>
    </row>
    <row r="178" spans="1:65" s="2" customFormat="1" ht="24.2" customHeight="1">
      <c r="A178" s="34"/>
      <c r="B178" s="35"/>
      <c r="C178" s="187" t="s">
        <v>262</v>
      </c>
      <c r="D178" s="187" t="s">
        <v>136</v>
      </c>
      <c r="E178" s="188" t="s">
        <v>263</v>
      </c>
      <c r="F178" s="189" t="s">
        <v>264</v>
      </c>
      <c r="G178" s="190" t="s">
        <v>162</v>
      </c>
      <c r="H178" s="191">
        <v>0.017</v>
      </c>
      <c r="I178" s="192"/>
      <c r="J178" s="193">
        <f t="shared" si="0"/>
        <v>0</v>
      </c>
      <c r="K178" s="194"/>
      <c r="L178" s="39"/>
      <c r="M178" s="195" t="s">
        <v>1</v>
      </c>
      <c r="N178" s="196" t="s">
        <v>37</v>
      </c>
      <c r="O178" s="71"/>
      <c r="P178" s="197">
        <f t="shared" si="1"/>
        <v>0</v>
      </c>
      <c r="Q178" s="197">
        <v>0</v>
      </c>
      <c r="R178" s="197">
        <f t="shared" si="2"/>
        <v>0</v>
      </c>
      <c r="S178" s="197">
        <v>0</v>
      </c>
      <c r="T178" s="198">
        <f t="shared" si="3"/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9" t="s">
        <v>197</v>
      </c>
      <c r="AT178" s="199" t="s">
        <v>136</v>
      </c>
      <c r="AU178" s="199" t="s">
        <v>82</v>
      </c>
      <c r="AY178" s="17" t="s">
        <v>133</v>
      </c>
      <c r="BE178" s="200">
        <f t="shared" si="4"/>
        <v>0</v>
      </c>
      <c r="BF178" s="200">
        <f t="shared" si="5"/>
        <v>0</v>
      </c>
      <c r="BG178" s="200">
        <f t="shared" si="6"/>
        <v>0</v>
      </c>
      <c r="BH178" s="200">
        <f t="shared" si="7"/>
        <v>0</v>
      </c>
      <c r="BI178" s="200">
        <f t="shared" si="8"/>
        <v>0</v>
      </c>
      <c r="BJ178" s="17" t="s">
        <v>80</v>
      </c>
      <c r="BK178" s="200">
        <f t="shared" si="9"/>
        <v>0</v>
      </c>
      <c r="BL178" s="17" t="s">
        <v>197</v>
      </c>
      <c r="BM178" s="199" t="s">
        <v>265</v>
      </c>
    </row>
    <row r="179" spans="1:65" s="2" customFormat="1" ht="24.2" customHeight="1">
      <c r="A179" s="34"/>
      <c r="B179" s="35"/>
      <c r="C179" s="187" t="s">
        <v>266</v>
      </c>
      <c r="D179" s="187" t="s">
        <v>136</v>
      </c>
      <c r="E179" s="188" t="s">
        <v>267</v>
      </c>
      <c r="F179" s="189" t="s">
        <v>268</v>
      </c>
      <c r="G179" s="190" t="s">
        <v>162</v>
      </c>
      <c r="H179" s="191">
        <v>0.017</v>
      </c>
      <c r="I179" s="192"/>
      <c r="J179" s="193">
        <f t="shared" si="0"/>
        <v>0</v>
      </c>
      <c r="K179" s="194"/>
      <c r="L179" s="39"/>
      <c r="M179" s="195" t="s">
        <v>1</v>
      </c>
      <c r="N179" s="196" t="s">
        <v>37</v>
      </c>
      <c r="O179" s="71"/>
      <c r="P179" s="197">
        <f t="shared" si="1"/>
        <v>0</v>
      </c>
      <c r="Q179" s="197">
        <v>0</v>
      </c>
      <c r="R179" s="197">
        <f t="shared" si="2"/>
        <v>0</v>
      </c>
      <c r="S179" s="197">
        <v>0</v>
      </c>
      <c r="T179" s="198">
        <f t="shared" si="3"/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9" t="s">
        <v>197</v>
      </c>
      <c r="AT179" s="199" t="s">
        <v>136</v>
      </c>
      <c r="AU179" s="199" t="s">
        <v>82</v>
      </c>
      <c r="AY179" s="17" t="s">
        <v>133</v>
      </c>
      <c r="BE179" s="200">
        <f t="shared" si="4"/>
        <v>0</v>
      </c>
      <c r="BF179" s="200">
        <f t="shared" si="5"/>
        <v>0</v>
      </c>
      <c r="BG179" s="200">
        <f t="shared" si="6"/>
        <v>0</v>
      </c>
      <c r="BH179" s="200">
        <f t="shared" si="7"/>
        <v>0</v>
      </c>
      <c r="BI179" s="200">
        <f t="shared" si="8"/>
        <v>0</v>
      </c>
      <c r="BJ179" s="17" t="s">
        <v>80</v>
      </c>
      <c r="BK179" s="200">
        <f t="shared" si="9"/>
        <v>0</v>
      </c>
      <c r="BL179" s="17" t="s">
        <v>197</v>
      </c>
      <c r="BM179" s="199" t="s">
        <v>269</v>
      </c>
    </row>
    <row r="180" spans="2:63" s="12" customFormat="1" ht="22.9" customHeight="1">
      <c r="B180" s="171"/>
      <c r="C180" s="172"/>
      <c r="D180" s="173" t="s">
        <v>71</v>
      </c>
      <c r="E180" s="185" t="s">
        <v>270</v>
      </c>
      <c r="F180" s="185" t="s">
        <v>271</v>
      </c>
      <c r="G180" s="172"/>
      <c r="H180" s="172"/>
      <c r="I180" s="175"/>
      <c r="J180" s="186">
        <f>BK180</f>
        <v>0</v>
      </c>
      <c r="K180" s="172"/>
      <c r="L180" s="177"/>
      <c r="M180" s="178"/>
      <c r="N180" s="179"/>
      <c r="O180" s="179"/>
      <c r="P180" s="180">
        <f>SUM(P181:P185)</f>
        <v>0</v>
      </c>
      <c r="Q180" s="179"/>
      <c r="R180" s="180">
        <f>SUM(R181:R185)</f>
        <v>0.0003</v>
      </c>
      <c r="S180" s="179"/>
      <c r="T180" s="181">
        <f>SUM(T181:T185)</f>
        <v>5E-05</v>
      </c>
      <c r="AR180" s="182" t="s">
        <v>82</v>
      </c>
      <c r="AT180" s="183" t="s">
        <v>71</v>
      </c>
      <c r="AU180" s="183" t="s">
        <v>80</v>
      </c>
      <c r="AY180" s="182" t="s">
        <v>133</v>
      </c>
      <c r="BK180" s="184">
        <f>SUM(BK181:BK185)</f>
        <v>0</v>
      </c>
    </row>
    <row r="181" spans="1:65" s="2" customFormat="1" ht="16.5" customHeight="1">
      <c r="A181" s="34"/>
      <c r="B181" s="35"/>
      <c r="C181" s="187" t="s">
        <v>272</v>
      </c>
      <c r="D181" s="187" t="s">
        <v>136</v>
      </c>
      <c r="E181" s="188" t="s">
        <v>273</v>
      </c>
      <c r="F181" s="189" t="s">
        <v>274</v>
      </c>
      <c r="G181" s="190" t="s">
        <v>139</v>
      </c>
      <c r="H181" s="191">
        <v>1</v>
      </c>
      <c r="I181" s="192"/>
      <c r="J181" s="193">
        <f>ROUND(I181*H181,2)</f>
        <v>0</v>
      </c>
      <c r="K181" s="194"/>
      <c r="L181" s="39"/>
      <c r="M181" s="195" t="s">
        <v>1</v>
      </c>
      <c r="N181" s="196" t="s">
        <v>37</v>
      </c>
      <c r="O181" s="71"/>
      <c r="P181" s="197">
        <f>O181*H181</f>
        <v>0</v>
      </c>
      <c r="Q181" s="197">
        <v>0</v>
      </c>
      <c r="R181" s="197">
        <f>Q181*H181</f>
        <v>0</v>
      </c>
      <c r="S181" s="197">
        <v>0</v>
      </c>
      <c r="T181" s="198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9" t="s">
        <v>197</v>
      </c>
      <c r="AT181" s="199" t="s">
        <v>136</v>
      </c>
      <c r="AU181" s="199" t="s">
        <v>82</v>
      </c>
      <c r="AY181" s="17" t="s">
        <v>133</v>
      </c>
      <c r="BE181" s="200">
        <f>IF(N181="základní",J181,0)</f>
        <v>0</v>
      </c>
      <c r="BF181" s="200">
        <f>IF(N181="snížená",J181,0)</f>
        <v>0</v>
      </c>
      <c r="BG181" s="200">
        <f>IF(N181="zákl. přenesená",J181,0)</f>
        <v>0</v>
      </c>
      <c r="BH181" s="200">
        <f>IF(N181="sníž. přenesená",J181,0)</f>
        <v>0</v>
      </c>
      <c r="BI181" s="200">
        <f>IF(N181="nulová",J181,0)</f>
        <v>0</v>
      </c>
      <c r="BJ181" s="17" t="s">
        <v>80</v>
      </c>
      <c r="BK181" s="200">
        <f>ROUND(I181*H181,2)</f>
        <v>0</v>
      </c>
      <c r="BL181" s="17" t="s">
        <v>197</v>
      </c>
      <c r="BM181" s="199" t="s">
        <v>275</v>
      </c>
    </row>
    <row r="182" spans="2:51" s="13" customFormat="1" ht="11.25">
      <c r="B182" s="201"/>
      <c r="C182" s="202"/>
      <c r="D182" s="203" t="s">
        <v>148</v>
      </c>
      <c r="E182" s="204" t="s">
        <v>1</v>
      </c>
      <c r="F182" s="205" t="s">
        <v>152</v>
      </c>
      <c r="G182" s="202"/>
      <c r="H182" s="204" t="s">
        <v>1</v>
      </c>
      <c r="I182" s="206"/>
      <c r="J182" s="202"/>
      <c r="K182" s="202"/>
      <c r="L182" s="207"/>
      <c r="M182" s="208"/>
      <c r="N182" s="209"/>
      <c r="O182" s="209"/>
      <c r="P182" s="209"/>
      <c r="Q182" s="209"/>
      <c r="R182" s="209"/>
      <c r="S182" s="209"/>
      <c r="T182" s="210"/>
      <c r="AT182" s="211" t="s">
        <v>148</v>
      </c>
      <c r="AU182" s="211" t="s">
        <v>82</v>
      </c>
      <c r="AV182" s="13" t="s">
        <v>80</v>
      </c>
      <c r="AW182" s="13" t="s">
        <v>30</v>
      </c>
      <c r="AX182" s="13" t="s">
        <v>72</v>
      </c>
      <c r="AY182" s="211" t="s">
        <v>133</v>
      </c>
    </row>
    <row r="183" spans="2:51" s="14" customFormat="1" ht="11.25">
      <c r="B183" s="212"/>
      <c r="C183" s="213"/>
      <c r="D183" s="203" t="s">
        <v>148</v>
      </c>
      <c r="E183" s="214" t="s">
        <v>1</v>
      </c>
      <c r="F183" s="215" t="s">
        <v>80</v>
      </c>
      <c r="G183" s="213"/>
      <c r="H183" s="216">
        <v>1</v>
      </c>
      <c r="I183" s="217"/>
      <c r="J183" s="213"/>
      <c r="K183" s="213"/>
      <c r="L183" s="218"/>
      <c r="M183" s="219"/>
      <c r="N183" s="220"/>
      <c r="O183" s="220"/>
      <c r="P183" s="220"/>
      <c r="Q183" s="220"/>
      <c r="R183" s="220"/>
      <c r="S183" s="220"/>
      <c r="T183" s="221"/>
      <c r="AT183" s="222" t="s">
        <v>148</v>
      </c>
      <c r="AU183" s="222" t="s">
        <v>82</v>
      </c>
      <c r="AV183" s="14" t="s">
        <v>82</v>
      </c>
      <c r="AW183" s="14" t="s">
        <v>30</v>
      </c>
      <c r="AX183" s="14" t="s">
        <v>80</v>
      </c>
      <c r="AY183" s="222" t="s">
        <v>133</v>
      </c>
    </row>
    <row r="184" spans="1:65" s="2" customFormat="1" ht="16.5" customHeight="1">
      <c r="A184" s="34"/>
      <c r="B184" s="35"/>
      <c r="C184" s="234" t="s">
        <v>276</v>
      </c>
      <c r="D184" s="234" t="s">
        <v>200</v>
      </c>
      <c r="E184" s="235" t="s">
        <v>277</v>
      </c>
      <c r="F184" s="236" t="s">
        <v>278</v>
      </c>
      <c r="G184" s="237" t="s">
        <v>139</v>
      </c>
      <c r="H184" s="238">
        <v>1</v>
      </c>
      <c r="I184" s="239"/>
      <c r="J184" s="240">
        <f>ROUND(I184*H184,2)</f>
        <v>0</v>
      </c>
      <c r="K184" s="241"/>
      <c r="L184" s="242"/>
      <c r="M184" s="243" t="s">
        <v>1</v>
      </c>
      <c r="N184" s="244" t="s">
        <v>37</v>
      </c>
      <c r="O184" s="71"/>
      <c r="P184" s="197">
        <f>O184*H184</f>
        <v>0</v>
      </c>
      <c r="Q184" s="197">
        <v>0.0003</v>
      </c>
      <c r="R184" s="197">
        <f>Q184*H184</f>
        <v>0.0003</v>
      </c>
      <c r="S184" s="197">
        <v>0</v>
      </c>
      <c r="T184" s="198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99" t="s">
        <v>203</v>
      </c>
      <c r="AT184" s="199" t="s">
        <v>200</v>
      </c>
      <c r="AU184" s="199" t="s">
        <v>82</v>
      </c>
      <c r="AY184" s="17" t="s">
        <v>133</v>
      </c>
      <c r="BE184" s="200">
        <f>IF(N184="základní",J184,0)</f>
        <v>0</v>
      </c>
      <c r="BF184" s="200">
        <f>IF(N184="snížená",J184,0)</f>
        <v>0</v>
      </c>
      <c r="BG184" s="200">
        <f>IF(N184="zákl. přenesená",J184,0)</f>
        <v>0</v>
      </c>
      <c r="BH184" s="200">
        <f>IF(N184="sníž. přenesená",J184,0)</f>
        <v>0</v>
      </c>
      <c r="BI184" s="200">
        <f>IF(N184="nulová",J184,0)</f>
        <v>0</v>
      </c>
      <c r="BJ184" s="17" t="s">
        <v>80</v>
      </c>
      <c r="BK184" s="200">
        <f>ROUND(I184*H184,2)</f>
        <v>0</v>
      </c>
      <c r="BL184" s="17" t="s">
        <v>197</v>
      </c>
      <c r="BM184" s="199" t="s">
        <v>279</v>
      </c>
    </row>
    <row r="185" spans="1:65" s="2" customFormat="1" ht="21.75" customHeight="1">
      <c r="A185" s="34"/>
      <c r="B185" s="35"/>
      <c r="C185" s="187" t="s">
        <v>280</v>
      </c>
      <c r="D185" s="187" t="s">
        <v>136</v>
      </c>
      <c r="E185" s="188" t="s">
        <v>281</v>
      </c>
      <c r="F185" s="189" t="s">
        <v>282</v>
      </c>
      <c r="G185" s="190" t="s">
        <v>139</v>
      </c>
      <c r="H185" s="191">
        <v>1</v>
      </c>
      <c r="I185" s="192"/>
      <c r="J185" s="193">
        <f>ROUND(I185*H185,2)</f>
        <v>0</v>
      </c>
      <c r="K185" s="194"/>
      <c r="L185" s="39"/>
      <c r="M185" s="195" t="s">
        <v>1</v>
      </c>
      <c r="N185" s="196" t="s">
        <v>37</v>
      </c>
      <c r="O185" s="71"/>
      <c r="P185" s="197">
        <f>O185*H185</f>
        <v>0</v>
      </c>
      <c r="Q185" s="197">
        <v>0</v>
      </c>
      <c r="R185" s="197">
        <f>Q185*H185</f>
        <v>0</v>
      </c>
      <c r="S185" s="197">
        <v>5E-05</v>
      </c>
      <c r="T185" s="198">
        <f>S185*H185</f>
        <v>5E-05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99" t="s">
        <v>197</v>
      </c>
      <c r="AT185" s="199" t="s">
        <v>136</v>
      </c>
      <c r="AU185" s="199" t="s">
        <v>82</v>
      </c>
      <c r="AY185" s="17" t="s">
        <v>133</v>
      </c>
      <c r="BE185" s="200">
        <f>IF(N185="základní",J185,0)</f>
        <v>0</v>
      </c>
      <c r="BF185" s="200">
        <f>IF(N185="snížená",J185,0)</f>
        <v>0</v>
      </c>
      <c r="BG185" s="200">
        <f>IF(N185="zákl. přenesená",J185,0)</f>
        <v>0</v>
      </c>
      <c r="BH185" s="200">
        <f>IF(N185="sníž. přenesená",J185,0)</f>
        <v>0</v>
      </c>
      <c r="BI185" s="200">
        <f>IF(N185="nulová",J185,0)</f>
        <v>0</v>
      </c>
      <c r="BJ185" s="17" t="s">
        <v>80</v>
      </c>
      <c r="BK185" s="200">
        <f>ROUND(I185*H185,2)</f>
        <v>0</v>
      </c>
      <c r="BL185" s="17" t="s">
        <v>197</v>
      </c>
      <c r="BM185" s="199" t="s">
        <v>283</v>
      </c>
    </row>
    <row r="186" spans="2:63" s="12" customFormat="1" ht="22.9" customHeight="1">
      <c r="B186" s="171"/>
      <c r="C186" s="172"/>
      <c r="D186" s="173" t="s">
        <v>71</v>
      </c>
      <c r="E186" s="185" t="s">
        <v>284</v>
      </c>
      <c r="F186" s="185" t="s">
        <v>285</v>
      </c>
      <c r="G186" s="172"/>
      <c r="H186" s="172"/>
      <c r="I186" s="175"/>
      <c r="J186" s="186">
        <f>BK186</f>
        <v>0</v>
      </c>
      <c r="K186" s="172"/>
      <c r="L186" s="177"/>
      <c r="M186" s="178"/>
      <c r="N186" s="179"/>
      <c r="O186" s="179"/>
      <c r="P186" s="180">
        <f>SUM(P187:P205)</f>
        <v>0</v>
      </c>
      <c r="Q186" s="179"/>
      <c r="R186" s="180">
        <f>SUM(R187:R205)</f>
        <v>1.2211500000000002</v>
      </c>
      <c r="S186" s="179"/>
      <c r="T186" s="181">
        <f>SUM(T187:T205)</f>
        <v>0.1742</v>
      </c>
      <c r="AR186" s="182" t="s">
        <v>82</v>
      </c>
      <c r="AT186" s="183" t="s">
        <v>71</v>
      </c>
      <c r="AU186" s="183" t="s">
        <v>80</v>
      </c>
      <c r="AY186" s="182" t="s">
        <v>133</v>
      </c>
      <c r="BK186" s="184">
        <f>SUM(BK187:BK205)</f>
        <v>0</v>
      </c>
    </row>
    <row r="187" spans="1:65" s="2" customFormat="1" ht="16.5" customHeight="1">
      <c r="A187" s="34"/>
      <c r="B187" s="35"/>
      <c r="C187" s="187" t="s">
        <v>286</v>
      </c>
      <c r="D187" s="187" t="s">
        <v>136</v>
      </c>
      <c r="E187" s="188" t="s">
        <v>287</v>
      </c>
      <c r="F187" s="189" t="s">
        <v>288</v>
      </c>
      <c r="G187" s="190" t="s">
        <v>139</v>
      </c>
      <c r="H187" s="191">
        <v>1</v>
      </c>
      <c r="I187" s="192"/>
      <c r="J187" s="193">
        <f aca="true" t="shared" si="10" ref="J187:J205">ROUND(I187*H187,2)</f>
        <v>0</v>
      </c>
      <c r="K187" s="194"/>
      <c r="L187" s="39"/>
      <c r="M187" s="195" t="s">
        <v>1</v>
      </c>
      <c r="N187" s="196" t="s">
        <v>37</v>
      </c>
      <c r="O187" s="71"/>
      <c r="P187" s="197">
        <f aca="true" t="shared" si="11" ref="P187:P205">O187*H187</f>
        <v>0</v>
      </c>
      <c r="Q187" s="197">
        <v>0</v>
      </c>
      <c r="R187" s="197">
        <f aca="true" t="shared" si="12" ref="R187:R205">Q187*H187</f>
        <v>0</v>
      </c>
      <c r="S187" s="197">
        <v>0.0001</v>
      </c>
      <c r="T187" s="198">
        <f aca="true" t="shared" si="13" ref="T187:T205">S187*H187</f>
        <v>0.0001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9" t="s">
        <v>197</v>
      </c>
      <c r="AT187" s="199" t="s">
        <v>136</v>
      </c>
      <c r="AU187" s="199" t="s">
        <v>82</v>
      </c>
      <c r="AY187" s="17" t="s">
        <v>133</v>
      </c>
      <c r="BE187" s="200">
        <f aca="true" t="shared" si="14" ref="BE187:BE205">IF(N187="základní",J187,0)</f>
        <v>0</v>
      </c>
      <c r="BF187" s="200">
        <f aca="true" t="shared" si="15" ref="BF187:BF205">IF(N187="snížená",J187,0)</f>
        <v>0</v>
      </c>
      <c r="BG187" s="200">
        <f aca="true" t="shared" si="16" ref="BG187:BG205">IF(N187="zákl. přenesená",J187,0)</f>
        <v>0</v>
      </c>
      <c r="BH187" s="200">
        <f aca="true" t="shared" si="17" ref="BH187:BH205">IF(N187="sníž. přenesená",J187,0)</f>
        <v>0</v>
      </c>
      <c r="BI187" s="200">
        <f aca="true" t="shared" si="18" ref="BI187:BI205">IF(N187="nulová",J187,0)</f>
        <v>0</v>
      </c>
      <c r="BJ187" s="17" t="s">
        <v>80</v>
      </c>
      <c r="BK187" s="200">
        <f aca="true" t="shared" si="19" ref="BK187:BK205">ROUND(I187*H187,2)</f>
        <v>0</v>
      </c>
      <c r="BL187" s="17" t="s">
        <v>197</v>
      </c>
      <c r="BM187" s="199" t="s">
        <v>289</v>
      </c>
    </row>
    <row r="188" spans="1:65" s="2" customFormat="1" ht="16.5" customHeight="1">
      <c r="A188" s="34"/>
      <c r="B188" s="35"/>
      <c r="C188" s="187" t="s">
        <v>203</v>
      </c>
      <c r="D188" s="187" t="s">
        <v>136</v>
      </c>
      <c r="E188" s="188" t="s">
        <v>290</v>
      </c>
      <c r="F188" s="189" t="s">
        <v>291</v>
      </c>
      <c r="G188" s="190" t="s">
        <v>139</v>
      </c>
      <c r="H188" s="191">
        <v>1</v>
      </c>
      <c r="I188" s="192"/>
      <c r="J188" s="193">
        <f t="shared" si="10"/>
        <v>0</v>
      </c>
      <c r="K188" s="194"/>
      <c r="L188" s="39"/>
      <c r="M188" s="195" t="s">
        <v>1</v>
      </c>
      <c r="N188" s="196" t="s">
        <v>37</v>
      </c>
      <c r="O188" s="71"/>
      <c r="P188" s="197">
        <f t="shared" si="11"/>
        <v>0</v>
      </c>
      <c r="Q188" s="197">
        <v>0</v>
      </c>
      <c r="R188" s="197">
        <f t="shared" si="12"/>
        <v>0</v>
      </c>
      <c r="S188" s="197">
        <v>0.0001</v>
      </c>
      <c r="T188" s="198">
        <f t="shared" si="13"/>
        <v>0.0001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99" t="s">
        <v>197</v>
      </c>
      <c r="AT188" s="199" t="s">
        <v>136</v>
      </c>
      <c r="AU188" s="199" t="s">
        <v>82</v>
      </c>
      <c r="AY188" s="17" t="s">
        <v>133</v>
      </c>
      <c r="BE188" s="200">
        <f t="shared" si="14"/>
        <v>0</v>
      </c>
      <c r="BF188" s="200">
        <f t="shared" si="15"/>
        <v>0</v>
      </c>
      <c r="BG188" s="200">
        <f t="shared" si="16"/>
        <v>0</v>
      </c>
      <c r="BH188" s="200">
        <f t="shared" si="17"/>
        <v>0</v>
      </c>
      <c r="BI188" s="200">
        <f t="shared" si="18"/>
        <v>0</v>
      </c>
      <c r="BJ188" s="17" t="s">
        <v>80</v>
      </c>
      <c r="BK188" s="200">
        <f t="shared" si="19"/>
        <v>0</v>
      </c>
      <c r="BL188" s="17" t="s">
        <v>197</v>
      </c>
      <c r="BM188" s="199" t="s">
        <v>292</v>
      </c>
    </row>
    <row r="189" spans="1:65" s="2" customFormat="1" ht="24.2" customHeight="1">
      <c r="A189" s="34"/>
      <c r="B189" s="35"/>
      <c r="C189" s="187" t="s">
        <v>293</v>
      </c>
      <c r="D189" s="187" t="s">
        <v>136</v>
      </c>
      <c r="E189" s="188" t="s">
        <v>294</v>
      </c>
      <c r="F189" s="189" t="s">
        <v>295</v>
      </c>
      <c r="G189" s="190" t="s">
        <v>139</v>
      </c>
      <c r="H189" s="191">
        <v>3</v>
      </c>
      <c r="I189" s="192"/>
      <c r="J189" s="193">
        <f t="shared" si="10"/>
        <v>0</v>
      </c>
      <c r="K189" s="194"/>
      <c r="L189" s="39"/>
      <c r="M189" s="195" t="s">
        <v>1</v>
      </c>
      <c r="N189" s="196" t="s">
        <v>37</v>
      </c>
      <c r="O189" s="71"/>
      <c r="P189" s="197">
        <f t="shared" si="11"/>
        <v>0</v>
      </c>
      <c r="Q189" s="197">
        <v>0.3</v>
      </c>
      <c r="R189" s="197">
        <f t="shared" si="12"/>
        <v>0.8999999999999999</v>
      </c>
      <c r="S189" s="197">
        <v>0</v>
      </c>
      <c r="T189" s="198">
        <f t="shared" si="13"/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9" t="s">
        <v>197</v>
      </c>
      <c r="AT189" s="199" t="s">
        <v>136</v>
      </c>
      <c r="AU189" s="199" t="s">
        <v>82</v>
      </c>
      <c r="AY189" s="17" t="s">
        <v>133</v>
      </c>
      <c r="BE189" s="200">
        <f t="shared" si="14"/>
        <v>0</v>
      </c>
      <c r="BF189" s="200">
        <f t="shared" si="15"/>
        <v>0</v>
      </c>
      <c r="BG189" s="200">
        <f t="shared" si="16"/>
        <v>0</v>
      </c>
      <c r="BH189" s="200">
        <f t="shared" si="17"/>
        <v>0</v>
      </c>
      <c r="BI189" s="200">
        <f t="shared" si="18"/>
        <v>0</v>
      </c>
      <c r="BJ189" s="17" t="s">
        <v>80</v>
      </c>
      <c r="BK189" s="200">
        <f t="shared" si="19"/>
        <v>0</v>
      </c>
      <c r="BL189" s="17" t="s">
        <v>197</v>
      </c>
      <c r="BM189" s="199" t="s">
        <v>296</v>
      </c>
    </row>
    <row r="190" spans="1:65" s="2" customFormat="1" ht="21.75" customHeight="1">
      <c r="A190" s="34"/>
      <c r="B190" s="35"/>
      <c r="C190" s="234" t="s">
        <v>297</v>
      </c>
      <c r="D190" s="234" t="s">
        <v>200</v>
      </c>
      <c r="E190" s="235" t="s">
        <v>298</v>
      </c>
      <c r="F190" s="236" t="s">
        <v>299</v>
      </c>
      <c r="G190" s="237" t="s">
        <v>139</v>
      </c>
      <c r="H190" s="238">
        <v>3</v>
      </c>
      <c r="I190" s="239"/>
      <c r="J190" s="240">
        <f t="shared" si="10"/>
        <v>0</v>
      </c>
      <c r="K190" s="241"/>
      <c r="L190" s="242"/>
      <c r="M190" s="243" t="s">
        <v>1</v>
      </c>
      <c r="N190" s="244" t="s">
        <v>37</v>
      </c>
      <c r="O190" s="71"/>
      <c r="P190" s="197">
        <f t="shared" si="11"/>
        <v>0</v>
      </c>
      <c r="Q190" s="197">
        <v>0.0151</v>
      </c>
      <c r="R190" s="197">
        <f t="shared" si="12"/>
        <v>0.0453</v>
      </c>
      <c r="S190" s="197">
        <v>0</v>
      </c>
      <c r="T190" s="198">
        <f t="shared" si="13"/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99" t="s">
        <v>203</v>
      </c>
      <c r="AT190" s="199" t="s">
        <v>200</v>
      </c>
      <c r="AU190" s="199" t="s">
        <v>82</v>
      </c>
      <c r="AY190" s="17" t="s">
        <v>133</v>
      </c>
      <c r="BE190" s="200">
        <f t="shared" si="14"/>
        <v>0</v>
      </c>
      <c r="BF190" s="200">
        <f t="shared" si="15"/>
        <v>0</v>
      </c>
      <c r="BG190" s="200">
        <f t="shared" si="16"/>
        <v>0</v>
      </c>
      <c r="BH190" s="200">
        <f t="shared" si="17"/>
        <v>0</v>
      </c>
      <c r="BI190" s="200">
        <f t="shared" si="18"/>
        <v>0</v>
      </c>
      <c r="BJ190" s="17" t="s">
        <v>80</v>
      </c>
      <c r="BK190" s="200">
        <f t="shared" si="19"/>
        <v>0</v>
      </c>
      <c r="BL190" s="17" t="s">
        <v>197</v>
      </c>
      <c r="BM190" s="199" t="s">
        <v>300</v>
      </c>
    </row>
    <row r="191" spans="1:65" s="2" customFormat="1" ht="24.2" customHeight="1">
      <c r="A191" s="34"/>
      <c r="B191" s="35"/>
      <c r="C191" s="187" t="s">
        <v>301</v>
      </c>
      <c r="D191" s="187" t="s">
        <v>136</v>
      </c>
      <c r="E191" s="188" t="s">
        <v>302</v>
      </c>
      <c r="F191" s="189" t="s">
        <v>303</v>
      </c>
      <c r="G191" s="190" t="s">
        <v>139</v>
      </c>
      <c r="H191" s="191">
        <v>4</v>
      </c>
      <c r="I191" s="192"/>
      <c r="J191" s="193">
        <f t="shared" si="10"/>
        <v>0</v>
      </c>
      <c r="K191" s="194"/>
      <c r="L191" s="39"/>
      <c r="M191" s="195" t="s">
        <v>1</v>
      </c>
      <c r="N191" s="196" t="s">
        <v>37</v>
      </c>
      <c r="O191" s="71"/>
      <c r="P191" s="197">
        <f t="shared" si="11"/>
        <v>0</v>
      </c>
      <c r="Q191" s="197">
        <v>0</v>
      </c>
      <c r="R191" s="197">
        <f t="shared" si="12"/>
        <v>0</v>
      </c>
      <c r="S191" s="197">
        <v>0</v>
      </c>
      <c r="T191" s="198">
        <f t="shared" si="13"/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99" t="s">
        <v>197</v>
      </c>
      <c r="AT191" s="199" t="s">
        <v>136</v>
      </c>
      <c r="AU191" s="199" t="s">
        <v>82</v>
      </c>
      <c r="AY191" s="17" t="s">
        <v>133</v>
      </c>
      <c r="BE191" s="200">
        <f t="shared" si="14"/>
        <v>0</v>
      </c>
      <c r="BF191" s="200">
        <f t="shared" si="15"/>
        <v>0</v>
      </c>
      <c r="BG191" s="200">
        <f t="shared" si="16"/>
        <v>0</v>
      </c>
      <c r="BH191" s="200">
        <f t="shared" si="17"/>
        <v>0</v>
      </c>
      <c r="BI191" s="200">
        <f t="shared" si="18"/>
        <v>0</v>
      </c>
      <c r="BJ191" s="17" t="s">
        <v>80</v>
      </c>
      <c r="BK191" s="200">
        <f t="shared" si="19"/>
        <v>0</v>
      </c>
      <c r="BL191" s="17" t="s">
        <v>197</v>
      </c>
      <c r="BM191" s="199" t="s">
        <v>304</v>
      </c>
    </row>
    <row r="192" spans="1:65" s="2" customFormat="1" ht="24.2" customHeight="1">
      <c r="A192" s="34"/>
      <c r="B192" s="35"/>
      <c r="C192" s="234" t="s">
        <v>305</v>
      </c>
      <c r="D192" s="234" t="s">
        <v>200</v>
      </c>
      <c r="E192" s="235" t="s">
        <v>306</v>
      </c>
      <c r="F192" s="236" t="s">
        <v>307</v>
      </c>
      <c r="G192" s="237" t="s">
        <v>139</v>
      </c>
      <c r="H192" s="238">
        <v>1</v>
      </c>
      <c r="I192" s="239"/>
      <c r="J192" s="240">
        <f t="shared" si="10"/>
        <v>0</v>
      </c>
      <c r="K192" s="241"/>
      <c r="L192" s="242"/>
      <c r="M192" s="243" t="s">
        <v>1</v>
      </c>
      <c r="N192" s="244" t="s">
        <v>37</v>
      </c>
      <c r="O192" s="71"/>
      <c r="P192" s="197">
        <f t="shared" si="11"/>
        <v>0</v>
      </c>
      <c r="Q192" s="197">
        <v>0.02554</v>
      </c>
      <c r="R192" s="197">
        <f t="shared" si="12"/>
        <v>0.02554</v>
      </c>
      <c r="S192" s="197">
        <v>0</v>
      </c>
      <c r="T192" s="198">
        <f t="shared" si="13"/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9" t="s">
        <v>203</v>
      </c>
      <c r="AT192" s="199" t="s">
        <v>200</v>
      </c>
      <c r="AU192" s="199" t="s">
        <v>82</v>
      </c>
      <c r="AY192" s="17" t="s">
        <v>133</v>
      </c>
      <c r="BE192" s="200">
        <f t="shared" si="14"/>
        <v>0</v>
      </c>
      <c r="BF192" s="200">
        <f t="shared" si="15"/>
        <v>0</v>
      </c>
      <c r="BG192" s="200">
        <f t="shared" si="16"/>
        <v>0</v>
      </c>
      <c r="BH192" s="200">
        <f t="shared" si="17"/>
        <v>0</v>
      </c>
      <c r="BI192" s="200">
        <f t="shared" si="18"/>
        <v>0</v>
      </c>
      <c r="BJ192" s="17" t="s">
        <v>80</v>
      </c>
      <c r="BK192" s="200">
        <f t="shared" si="19"/>
        <v>0</v>
      </c>
      <c r="BL192" s="17" t="s">
        <v>197</v>
      </c>
      <c r="BM192" s="199" t="s">
        <v>308</v>
      </c>
    </row>
    <row r="193" spans="1:65" s="2" customFormat="1" ht="21.75" customHeight="1">
      <c r="A193" s="34"/>
      <c r="B193" s="35"/>
      <c r="C193" s="234" t="s">
        <v>309</v>
      </c>
      <c r="D193" s="234" t="s">
        <v>200</v>
      </c>
      <c r="E193" s="235" t="s">
        <v>310</v>
      </c>
      <c r="F193" s="236" t="s">
        <v>311</v>
      </c>
      <c r="G193" s="237" t="s">
        <v>139</v>
      </c>
      <c r="H193" s="238">
        <v>3</v>
      </c>
      <c r="I193" s="239"/>
      <c r="J193" s="240">
        <f t="shared" si="10"/>
        <v>0</v>
      </c>
      <c r="K193" s="241"/>
      <c r="L193" s="242"/>
      <c r="M193" s="243" t="s">
        <v>1</v>
      </c>
      <c r="N193" s="244" t="s">
        <v>37</v>
      </c>
      <c r="O193" s="71"/>
      <c r="P193" s="197">
        <f t="shared" si="11"/>
        <v>0</v>
      </c>
      <c r="Q193" s="197">
        <v>0.02111</v>
      </c>
      <c r="R193" s="197">
        <f t="shared" si="12"/>
        <v>0.06333</v>
      </c>
      <c r="S193" s="197">
        <v>0</v>
      </c>
      <c r="T193" s="198">
        <f t="shared" si="13"/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99" t="s">
        <v>203</v>
      </c>
      <c r="AT193" s="199" t="s">
        <v>200</v>
      </c>
      <c r="AU193" s="199" t="s">
        <v>82</v>
      </c>
      <c r="AY193" s="17" t="s">
        <v>133</v>
      </c>
      <c r="BE193" s="200">
        <f t="shared" si="14"/>
        <v>0</v>
      </c>
      <c r="BF193" s="200">
        <f t="shared" si="15"/>
        <v>0</v>
      </c>
      <c r="BG193" s="200">
        <f t="shared" si="16"/>
        <v>0</v>
      </c>
      <c r="BH193" s="200">
        <f t="shared" si="17"/>
        <v>0</v>
      </c>
      <c r="BI193" s="200">
        <f t="shared" si="18"/>
        <v>0</v>
      </c>
      <c r="BJ193" s="17" t="s">
        <v>80</v>
      </c>
      <c r="BK193" s="200">
        <f t="shared" si="19"/>
        <v>0</v>
      </c>
      <c r="BL193" s="17" t="s">
        <v>197</v>
      </c>
      <c r="BM193" s="199" t="s">
        <v>312</v>
      </c>
    </row>
    <row r="194" spans="1:65" s="2" customFormat="1" ht="24.2" customHeight="1">
      <c r="A194" s="34"/>
      <c r="B194" s="35"/>
      <c r="C194" s="187" t="s">
        <v>313</v>
      </c>
      <c r="D194" s="187" t="s">
        <v>136</v>
      </c>
      <c r="E194" s="188" t="s">
        <v>314</v>
      </c>
      <c r="F194" s="189" t="s">
        <v>315</v>
      </c>
      <c r="G194" s="190" t="s">
        <v>139</v>
      </c>
      <c r="H194" s="191">
        <v>1</v>
      </c>
      <c r="I194" s="192"/>
      <c r="J194" s="193">
        <f t="shared" si="10"/>
        <v>0</v>
      </c>
      <c r="K194" s="194"/>
      <c r="L194" s="39"/>
      <c r="M194" s="195" t="s">
        <v>1</v>
      </c>
      <c r="N194" s="196" t="s">
        <v>37</v>
      </c>
      <c r="O194" s="71"/>
      <c r="P194" s="197">
        <f t="shared" si="11"/>
        <v>0</v>
      </c>
      <c r="Q194" s="197">
        <v>0</v>
      </c>
      <c r="R194" s="197">
        <f t="shared" si="12"/>
        <v>0</v>
      </c>
      <c r="S194" s="197">
        <v>0</v>
      </c>
      <c r="T194" s="198">
        <f t="shared" si="13"/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99" t="s">
        <v>197</v>
      </c>
      <c r="AT194" s="199" t="s">
        <v>136</v>
      </c>
      <c r="AU194" s="199" t="s">
        <v>82</v>
      </c>
      <c r="AY194" s="17" t="s">
        <v>133</v>
      </c>
      <c r="BE194" s="200">
        <f t="shared" si="14"/>
        <v>0</v>
      </c>
      <c r="BF194" s="200">
        <f t="shared" si="15"/>
        <v>0</v>
      </c>
      <c r="BG194" s="200">
        <f t="shared" si="16"/>
        <v>0</v>
      </c>
      <c r="BH194" s="200">
        <f t="shared" si="17"/>
        <v>0</v>
      </c>
      <c r="BI194" s="200">
        <f t="shared" si="18"/>
        <v>0</v>
      </c>
      <c r="BJ194" s="17" t="s">
        <v>80</v>
      </c>
      <c r="BK194" s="200">
        <f t="shared" si="19"/>
        <v>0</v>
      </c>
      <c r="BL194" s="17" t="s">
        <v>197</v>
      </c>
      <c r="BM194" s="199" t="s">
        <v>316</v>
      </c>
    </row>
    <row r="195" spans="1:65" s="2" customFormat="1" ht="24.2" customHeight="1">
      <c r="A195" s="34"/>
      <c r="B195" s="35"/>
      <c r="C195" s="234" t="s">
        <v>317</v>
      </c>
      <c r="D195" s="234" t="s">
        <v>200</v>
      </c>
      <c r="E195" s="235" t="s">
        <v>318</v>
      </c>
      <c r="F195" s="236" t="s">
        <v>319</v>
      </c>
      <c r="G195" s="237" t="s">
        <v>146</v>
      </c>
      <c r="H195" s="238">
        <v>2</v>
      </c>
      <c r="I195" s="239"/>
      <c r="J195" s="240">
        <f t="shared" si="10"/>
        <v>0</v>
      </c>
      <c r="K195" s="241"/>
      <c r="L195" s="242"/>
      <c r="M195" s="243" t="s">
        <v>1</v>
      </c>
      <c r="N195" s="244" t="s">
        <v>37</v>
      </c>
      <c r="O195" s="71"/>
      <c r="P195" s="197">
        <f t="shared" si="11"/>
        <v>0</v>
      </c>
      <c r="Q195" s="197">
        <v>0.0342</v>
      </c>
      <c r="R195" s="197">
        <f t="shared" si="12"/>
        <v>0.0684</v>
      </c>
      <c r="S195" s="197">
        <v>0</v>
      </c>
      <c r="T195" s="198">
        <f t="shared" si="13"/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99" t="s">
        <v>203</v>
      </c>
      <c r="AT195" s="199" t="s">
        <v>200</v>
      </c>
      <c r="AU195" s="199" t="s">
        <v>82</v>
      </c>
      <c r="AY195" s="17" t="s">
        <v>133</v>
      </c>
      <c r="BE195" s="200">
        <f t="shared" si="14"/>
        <v>0</v>
      </c>
      <c r="BF195" s="200">
        <f t="shared" si="15"/>
        <v>0</v>
      </c>
      <c r="BG195" s="200">
        <f t="shared" si="16"/>
        <v>0</v>
      </c>
      <c r="BH195" s="200">
        <f t="shared" si="17"/>
        <v>0</v>
      </c>
      <c r="BI195" s="200">
        <f t="shared" si="18"/>
        <v>0</v>
      </c>
      <c r="BJ195" s="17" t="s">
        <v>80</v>
      </c>
      <c r="BK195" s="200">
        <f t="shared" si="19"/>
        <v>0</v>
      </c>
      <c r="BL195" s="17" t="s">
        <v>197</v>
      </c>
      <c r="BM195" s="199" t="s">
        <v>320</v>
      </c>
    </row>
    <row r="196" spans="1:65" s="2" customFormat="1" ht="24.2" customHeight="1">
      <c r="A196" s="34"/>
      <c r="B196" s="35"/>
      <c r="C196" s="187" t="s">
        <v>321</v>
      </c>
      <c r="D196" s="187" t="s">
        <v>136</v>
      </c>
      <c r="E196" s="188" t="s">
        <v>322</v>
      </c>
      <c r="F196" s="189" t="s">
        <v>323</v>
      </c>
      <c r="G196" s="190" t="s">
        <v>139</v>
      </c>
      <c r="H196" s="191">
        <v>1</v>
      </c>
      <c r="I196" s="192"/>
      <c r="J196" s="193">
        <f t="shared" si="10"/>
        <v>0</v>
      </c>
      <c r="K196" s="194"/>
      <c r="L196" s="39"/>
      <c r="M196" s="195" t="s">
        <v>1</v>
      </c>
      <c r="N196" s="196" t="s">
        <v>37</v>
      </c>
      <c r="O196" s="71"/>
      <c r="P196" s="197">
        <f t="shared" si="11"/>
        <v>0</v>
      </c>
      <c r="Q196" s="197">
        <v>8E-05</v>
      </c>
      <c r="R196" s="197">
        <f t="shared" si="12"/>
        <v>8E-05</v>
      </c>
      <c r="S196" s="197">
        <v>0</v>
      </c>
      <c r="T196" s="198">
        <f t="shared" si="13"/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9" t="s">
        <v>197</v>
      </c>
      <c r="AT196" s="199" t="s">
        <v>136</v>
      </c>
      <c r="AU196" s="199" t="s">
        <v>82</v>
      </c>
      <c r="AY196" s="17" t="s">
        <v>133</v>
      </c>
      <c r="BE196" s="200">
        <f t="shared" si="14"/>
        <v>0</v>
      </c>
      <c r="BF196" s="200">
        <f t="shared" si="15"/>
        <v>0</v>
      </c>
      <c r="BG196" s="200">
        <f t="shared" si="16"/>
        <v>0</v>
      </c>
      <c r="BH196" s="200">
        <f t="shared" si="17"/>
        <v>0</v>
      </c>
      <c r="BI196" s="200">
        <f t="shared" si="18"/>
        <v>0</v>
      </c>
      <c r="BJ196" s="17" t="s">
        <v>80</v>
      </c>
      <c r="BK196" s="200">
        <f t="shared" si="19"/>
        <v>0</v>
      </c>
      <c r="BL196" s="17" t="s">
        <v>197</v>
      </c>
      <c r="BM196" s="199" t="s">
        <v>324</v>
      </c>
    </row>
    <row r="197" spans="1:65" s="2" customFormat="1" ht="21.75" customHeight="1">
      <c r="A197" s="34"/>
      <c r="B197" s="35"/>
      <c r="C197" s="234" t="s">
        <v>325</v>
      </c>
      <c r="D197" s="234" t="s">
        <v>200</v>
      </c>
      <c r="E197" s="235" t="s">
        <v>326</v>
      </c>
      <c r="F197" s="236" t="s">
        <v>327</v>
      </c>
      <c r="G197" s="237" t="s">
        <v>139</v>
      </c>
      <c r="H197" s="238">
        <v>1</v>
      </c>
      <c r="I197" s="239"/>
      <c r="J197" s="240">
        <f t="shared" si="10"/>
        <v>0</v>
      </c>
      <c r="K197" s="241"/>
      <c r="L197" s="242"/>
      <c r="M197" s="243" t="s">
        <v>1</v>
      </c>
      <c r="N197" s="244" t="s">
        <v>37</v>
      </c>
      <c r="O197" s="71"/>
      <c r="P197" s="197">
        <f t="shared" si="11"/>
        <v>0</v>
      </c>
      <c r="Q197" s="197">
        <v>0.0045</v>
      </c>
      <c r="R197" s="197">
        <f t="shared" si="12"/>
        <v>0.0045</v>
      </c>
      <c r="S197" s="197">
        <v>0</v>
      </c>
      <c r="T197" s="198">
        <f t="shared" si="13"/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99" t="s">
        <v>203</v>
      </c>
      <c r="AT197" s="199" t="s">
        <v>200</v>
      </c>
      <c r="AU197" s="199" t="s">
        <v>82</v>
      </c>
      <c r="AY197" s="17" t="s">
        <v>133</v>
      </c>
      <c r="BE197" s="200">
        <f t="shared" si="14"/>
        <v>0</v>
      </c>
      <c r="BF197" s="200">
        <f t="shared" si="15"/>
        <v>0</v>
      </c>
      <c r="BG197" s="200">
        <f t="shared" si="16"/>
        <v>0</v>
      </c>
      <c r="BH197" s="200">
        <f t="shared" si="17"/>
        <v>0</v>
      </c>
      <c r="BI197" s="200">
        <f t="shared" si="18"/>
        <v>0</v>
      </c>
      <c r="BJ197" s="17" t="s">
        <v>80</v>
      </c>
      <c r="BK197" s="200">
        <f t="shared" si="19"/>
        <v>0</v>
      </c>
      <c r="BL197" s="17" t="s">
        <v>197</v>
      </c>
      <c r="BM197" s="199" t="s">
        <v>328</v>
      </c>
    </row>
    <row r="198" spans="1:65" s="2" customFormat="1" ht="24.2" customHeight="1">
      <c r="A198" s="34"/>
      <c r="B198" s="35"/>
      <c r="C198" s="187" t="s">
        <v>329</v>
      </c>
      <c r="D198" s="187" t="s">
        <v>136</v>
      </c>
      <c r="E198" s="188" t="s">
        <v>330</v>
      </c>
      <c r="F198" s="189" t="s">
        <v>331</v>
      </c>
      <c r="G198" s="190" t="s">
        <v>139</v>
      </c>
      <c r="H198" s="191">
        <v>1</v>
      </c>
      <c r="I198" s="192"/>
      <c r="J198" s="193">
        <f t="shared" si="10"/>
        <v>0</v>
      </c>
      <c r="K198" s="194"/>
      <c r="L198" s="39"/>
      <c r="M198" s="195" t="s">
        <v>1</v>
      </c>
      <c r="N198" s="196" t="s">
        <v>37</v>
      </c>
      <c r="O198" s="71"/>
      <c r="P198" s="197">
        <f t="shared" si="11"/>
        <v>0</v>
      </c>
      <c r="Q198" s="197">
        <v>0.1</v>
      </c>
      <c r="R198" s="197">
        <f t="shared" si="12"/>
        <v>0.1</v>
      </c>
      <c r="S198" s="197">
        <v>0</v>
      </c>
      <c r="T198" s="198">
        <f t="shared" si="13"/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9" t="s">
        <v>197</v>
      </c>
      <c r="AT198" s="199" t="s">
        <v>136</v>
      </c>
      <c r="AU198" s="199" t="s">
        <v>82</v>
      </c>
      <c r="AY198" s="17" t="s">
        <v>133</v>
      </c>
      <c r="BE198" s="200">
        <f t="shared" si="14"/>
        <v>0</v>
      </c>
      <c r="BF198" s="200">
        <f t="shared" si="15"/>
        <v>0</v>
      </c>
      <c r="BG198" s="200">
        <f t="shared" si="16"/>
        <v>0</v>
      </c>
      <c r="BH198" s="200">
        <f t="shared" si="17"/>
        <v>0</v>
      </c>
      <c r="BI198" s="200">
        <f t="shared" si="18"/>
        <v>0</v>
      </c>
      <c r="BJ198" s="17" t="s">
        <v>80</v>
      </c>
      <c r="BK198" s="200">
        <f t="shared" si="19"/>
        <v>0</v>
      </c>
      <c r="BL198" s="17" t="s">
        <v>197</v>
      </c>
      <c r="BM198" s="199" t="s">
        <v>332</v>
      </c>
    </row>
    <row r="199" spans="1:65" s="2" customFormat="1" ht="16.5" customHeight="1">
      <c r="A199" s="34"/>
      <c r="B199" s="35"/>
      <c r="C199" s="234" t="s">
        <v>333</v>
      </c>
      <c r="D199" s="234" t="s">
        <v>200</v>
      </c>
      <c r="E199" s="235" t="s">
        <v>334</v>
      </c>
      <c r="F199" s="236" t="s">
        <v>335</v>
      </c>
      <c r="G199" s="237" t="s">
        <v>139</v>
      </c>
      <c r="H199" s="238">
        <v>1</v>
      </c>
      <c r="I199" s="239"/>
      <c r="J199" s="240">
        <f t="shared" si="10"/>
        <v>0</v>
      </c>
      <c r="K199" s="241"/>
      <c r="L199" s="242"/>
      <c r="M199" s="243" t="s">
        <v>1</v>
      </c>
      <c r="N199" s="244" t="s">
        <v>37</v>
      </c>
      <c r="O199" s="71"/>
      <c r="P199" s="197">
        <f t="shared" si="11"/>
        <v>0</v>
      </c>
      <c r="Q199" s="197">
        <v>0</v>
      </c>
      <c r="R199" s="197">
        <f t="shared" si="12"/>
        <v>0</v>
      </c>
      <c r="S199" s="197">
        <v>0</v>
      </c>
      <c r="T199" s="198">
        <f t="shared" si="13"/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99" t="s">
        <v>203</v>
      </c>
      <c r="AT199" s="199" t="s">
        <v>200</v>
      </c>
      <c r="AU199" s="199" t="s">
        <v>82</v>
      </c>
      <c r="AY199" s="17" t="s">
        <v>133</v>
      </c>
      <c r="BE199" s="200">
        <f t="shared" si="14"/>
        <v>0</v>
      </c>
      <c r="BF199" s="200">
        <f t="shared" si="15"/>
        <v>0</v>
      </c>
      <c r="BG199" s="200">
        <f t="shared" si="16"/>
        <v>0</v>
      </c>
      <c r="BH199" s="200">
        <f t="shared" si="17"/>
        <v>0</v>
      </c>
      <c r="BI199" s="200">
        <f t="shared" si="18"/>
        <v>0</v>
      </c>
      <c r="BJ199" s="17" t="s">
        <v>80</v>
      </c>
      <c r="BK199" s="200">
        <f t="shared" si="19"/>
        <v>0</v>
      </c>
      <c r="BL199" s="17" t="s">
        <v>197</v>
      </c>
      <c r="BM199" s="199" t="s">
        <v>336</v>
      </c>
    </row>
    <row r="200" spans="1:65" s="2" customFormat="1" ht="24.2" customHeight="1">
      <c r="A200" s="34"/>
      <c r="B200" s="35"/>
      <c r="C200" s="187" t="s">
        <v>337</v>
      </c>
      <c r="D200" s="187" t="s">
        <v>136</v>
      </c>
      <c r="E200" s="188" t="s">
        <v>338</v>
      </c>
      <c r="F200" s="189" t="s">
        <v>339</v>
      </c>
      <c r="G200" s="190" t="s">
        <v>139</v>
      </c>
      <c r="H200" s="191">
        <v>1</v>
      </c>
      <c r="I200" s="192"/>
      <c r="J200" s="193">
        <f t="shared" si="10"/>
        <v>0</v>
      </c>
      <c r="K200" s="194"/>
      <c r="L200" s="39"/>
      <c r="M200" s="195" t="s">
        <v>1</v>
      </c>
      <c r="N200" s="196" t="s">
        <v>37</v>
      </c>
      <c r="O200" s="71"/>
      <c r="P200" s="197">
        <f t="shared" si="11"/>
        <v>0</v>
      </c>
      <c r="Q200" s="197">
        <v>0</v>
      </c>
      <c r="R200" s="197">
        <f t="shared" si="12"/>
        <v>0</v>
      </c>
      <c r="S200" s="197">
        <v>0</v>
      </c>
      <c r="T200" s="198">
        <f t="shared" si="13"/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99" t="s">
        <v>197</v>
      </c>
      <c r="AT200" s="199" t="s">
        <v>136</v>
      </c>
      <c r="AU200" s="199" t="s">
        <v>82</v>
      </c>
      <c r="AY200" s="17" t="s">
        <v>133</v>
      </c>
      <c r="BE200" s="200">
        <f t="shared" si="14"/>
        <v>0</v>
      </c>
      <c r="BF200" s="200">
        <f t="shared" si="15"/>
        <v>0</v>
      </c>
      <c r="BG200" s="200">
        <f t="shared" si="16"/>
        <v>0</v>
      </c>
      <c r="BH200" s="200">
        <f t="shared" si="17"/>
        <v>0</v>
      </c>
      <c r="BI200" s="200">
        <f t="shared" si="18"/>
        <v>0</v>
      </c>
      <c r="BJ200" s="17" t="s">
        <v>80</v>
      </c>
      <c r="BK200" s="200">
        <f t="shared" si="19"/>
        <v>0</v>
      </c>
      <c r="BL200" s="17" t="s">
        <v>197</v>
      </c>
      <c r="BM200" s="199" t="s">
        <v>340</v>
      </c>
    </row>
    <row r="201" spans="1:65" s="2" customFormat="1" ht="21.75" customHeight="1">
      <c r="A201" s="34"/>
      <c r="B201" s="35"/>
      <c r="C201" s="234" t="s">
        <v>341</v>
      </c>
      <c r="D201" s="234" t="s">
        <v>200</v>
      </c>
      <c r="E201" s="235" t="s">
        <v>342</v>
      </c>
      <c r="F201" s="236" t="s">
        <v>343</v>
      </c>
      <c r="G201" s="237" t="s">
        <v>139</v>
      </c>
      <c r="H201" s="238">
        <v>1</v>
      </c>
      <c r="I201" s="239"/>
      <c r="J201" s="240">
        <f t="shared" si="10"/>
        <v>0</v>
      </c>
      <c r="K201" s="241"/>
      <c r="L201" s="242"/>
      <c r="M201" s="243" t="s">
        <v>1</v>
      </c>
      <c r="N201" s="244" t="s">
        <v>37</v>
      </c>
      <c r="O201" s="71"/>
      <c r="P201" s="197">
        <f t="shared" si="11"/>
        <v>0</v>
      </c>
      <c r="Q201" s="197">
        <v>0.014</v>
      </c>
      <c r="R201" s="197">
        <f t="shared" si="12"/>
        <v>0.014</v>
      </c>
      <c r="S201" s="197">
        <v>0</v>
      </c>
      <c r="T201" s="198">
        <f t="shared" si="13"/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9" t="s">
        <v>203</v>
      </c>
      <c r="AT201" s="199" t="s">
        <v>200</v>
      </c>
      <c r="AU201" s="199" t="s">
        <v>82</v>
      </c>
      <c r="AY201" s="17" t="s">
        <v>133</v>
      </c>
      <c r="BE201" s="200">
        <f t="shared" si="14"/>
        <v>0</v>
      </c>
      <c r="BF201" s="200">
        <f t="shared" si="15"/>
        <v>0</v>
      </c>
      <c r="BG201" s="200">
        <f t="shared" si="16"/>
        <v>0</v>
      </c>
      <c r="BH201" s="200">
        <f t="shared" si="17"/>
        <v>0</v>
      </c>
      <c r="BI201" s="200">
        <f t="shared" si="18"/>
        <v>0</v>
      </c>
      <c r="BJ201" s="17" t="s">
        <v>80</v>
      </c>
      <c r="BK201" s="200">
        <f t="shared" si="19"/>
        <v>0</v>
      </c>
      <c r="BL201" s="17" t="s">
        <v>197</v>
      </c>
      <c r="BM201" s="199" t="s">
        <v>344</v>
      </c>
    </row>
    <row r="202" spans="1:65" s="2" customFormat="1" ht="24.2" customHeight="1">
      <c r="A202" s="34"/>
      <c r="B202" s="35"/>
      <c r="C202" s="187" t="s">
        <v>345</v>
      </c>
      <c r="D202" s="187" t="s">
        <v>136</v>
      </c>
      <c r="E202" s="188" t="s">
        <v>346</v>
      </c>
      <c r="F202" s="189" t="s">
        <v>347</v>
      </c>
      <c r="G202" s="190" t="s">
        <v>139</v>
      </c>
      <c r="H202" s="191">
        <v>1</v>
      </c>
      <c r="I202" s="192"/>
      <c r="J202" s="193">
        <f t="shared" si="10"/>
        <v>0</v>
      </c>
      <c r="K202" s="194"/>
      <c r="L202" s="39"/>
      <c r="M202" s="195" t="s">
        <v>1</v>
      </c>
      <c r="N202" s="196" t="s">
        <v>37</v>
      </c>
      <c r="O202" s="71"/>
      <c r="P202" s="197">
        <f t="shared" si="11"/>
        <v>0</v>
      </c>
      <c r="Q202" s="197">
        <v>0</v>
      </c>
      <c r="R202" s="197">
        <f t="shared" si="12"/>
        <v>0</v>
      </c>
      <c r="S202" s="197">
        <v>0.174</v>
      </c>
      <c r="T202" s="198">
        <f t="shared" si="13"/>
        <v>0.174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99" t="s">
        <v>197</v>
      </c>
      <c r="AT202" s="199" t="s">
        <v>136</v>
      </c>
      <c r="AU202" s="199" t="s">
        <v>82</v>
      </c>
      <c r="AY202" s="17" t="s">
        <v>133</v>
      </c>
      <c r="BE202" s="200">
        <f t="shared" si="14"/>
        <v>0</v>
      </c>
      <c r="BF202" s="200">
        <f t="shared" si="15"/>
        <v>0</v>
      </c>
      <c r="BG202" s="200">
        <f t="shared" si="16"/>
        <v>0</v>
      </c>
      <c r="BH202" s="200">
        <f t="shared" si="17"/>
        <v>0</v>
      </c>
      <c r="BI202" s="200">
        <f t="shared" si="18"/>
        <v>0</v>
      </c>
      <c r="BJ202" s="17" t="s">
        <v>80</v>
      </c>
      <c r="BK202" s="200">
        <f t="shared" si="19"/>
        <v>0</v>
      </c>
      <c r="BL202" s="17" t="s">
        <v>197</v>
      </c>
      <c r="BM202" s="199" t="s">
        <v>348</v>
      </c>
    </row>
    <row r="203" spans="1:65" s="2" customFormat="1" ht="24.2" customHeight="1">
      <c r="A203" s="34"/>
      <c r="B203" s="35"/>
      <c r="C203" s="187" t="s">
        <v>349</v>
      </c>
      <c r="D203" s="187" t="s">
        <v>136</v>
      </c>
      <c r="E203" s="188" t="s">
        <v>350</v>
      </c>
      <c r="F203" s="189" t="s">
        <v>351</v>
      </c>
      <c r="G203" s="190" t="s">
        <v>162</v>
      </c>
      <c r="H203" s="191">
        <v>1.221</v>
      </c>
      <c r="I203" s="192"/>
      <c r="J203" s="193">
        <f t="shared" si="10"/>
        <v>0</v>
      </c>
      <c r="K203" s="194"/>
      <c r="L203" s="39"/>
      <c r="M203" s="195" t="s">
        <v>1</v>
      </c>
      <c r="N203" s="196" t="s">
        <v>37</v>
      </c>
      <c r="O203" s="71"/>
      <c r="P203" s="197">
        <f t="shared" si="11"/>
        <v>0</v>
      </c>
      <c r="Q203" s="197">
        <v>0</v>
      </c>
      <c r="R203" s="197">
        <f t="shared" si="12"/>
        <v>0</v>
      </c>
      <c r="S203" s="197">
        <v>0</v>
      </c>
      <c r="T203" s="198">
        <f t="shared" si="13"/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99" t="s">
        <v>197</v>
      </c>
      <c r="AT203" s="199" t="s">
        <v>136</v>
      </c>
      <c r="AU203" s="199" t="s">
        <v>82</v>
      </c>
      <c r="AY203" s="17" t="s">
        <v>133</v>
      </c>
      <c r="BE203" s="200">
        <f t="shared" si="14"/>
        <v>0</v>
      </c>
      <c r="BF203" s="200">
        <f t="shared" si="15"/>
        <v>0</v>
      </c>
      <c r="BG203" s="200">
        <f t="shared" si="16"/>
        <v>0</v>
      </c>
      <c r="BH203" s="200">
        <f t="shared" si="17"/>
        <v>0</v>
      </c>
      <c r="BI203" s="200">
        <f t="shared" si="18"/>
        <v>0</v>
      </c>
      <c r="BJ203" s="17" t="s">
        <v>80</v>
      </c>
      <c r="BK203" s="200">
        <f t="shared" si="19"/>
        <v>0</v>
      </c>
      <c r="BL203" s="17" t="s">
        <v>197</v>
      </c>
      <c r="BM203" s="199" t="s">
        <v>352</v>
      </c>
    </row>
    <row r="204" spans="1:65" s="2" customFormat="1" ht="24.2" customHeight="1">
      <c r="A204" s="34"/>
      <c r="B204" s="35"/>
      <c r="C204" s="187" t="s">
        <v>353</v>
      </c>
      <c r="D204" s="187" t="s">
        <v>136</v>
      </c>
      <c r="E204" s="188" t="s">
        <v>354</v>
      </c>
      <c r="F204" s="189" t="s">
        <v>355</v>
      </c>
      <c r="G204" s="190" t="s">
        <v>162</v>
      </c>
      <c r="H204" s="191">
        <v>1.221</v>
      </c>
      <c r="I204" s="192"/>
      <c r="J204" s="193">
        <f t="shared" si="10"/>
        <v>0</v>
      </c>
      <c r="K204" s="194"/>
      <c r="L204" s="39"/>
      <c r="M204" s="195" t="s">
        <v>1</v>
      </c>
      <c r="N204" s="196" t="s">
        <v>37</v>
      </c>
      <c r="O204" s="71"/>
      <c r="P204" s="197">
        <f t="shared" si="11"/>
        <v>0</v>
      </c>
      <c r="Q204" s="197">
        <v>0</v>
      </c>
      <c r="R204" s="197">
        <f t="shared" si="12"/>
        <v>0</v>
      </c>
      <c r="S204" s="197">
        <v>0</v>
      </c>
      <c r="T204" s="198">
        <f t="shared" si="13"/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99" t="s">
        <v>197</v>
      </c>
      <c r="AT204" s="199" t="s">
        <v>136</v>
      </c>
      <c r="AU204" s="199" t="s">
        <v>82</v>
      </c>
      <c r="AY204" s="17" t="s">
        <v>133</v>
      </c>
      <c r="BE204" s="200">
        <f t="shared" si="14"/>
        <v>0</v>
      </c>
      <c r="BF204" s="200">
        <f t="shared" si="15"/>
        <v>0</v>
      </c>
      <c r="BG204" s="200">
        <f t="shared" si="16"/>
        <v>0</v>
      </c>
      <c r="BH204" s="200">
        <f t="shared" si="17"/>
        <v>0</v>
      </c>
      <c r="BI204" s="200">
        <f t="shared" si="18"/>
        <v>0</v>
      </c>
      <c r="BJ204" s="17" t="s">
        <v>80</v>
      </c>
      <c r="BK204" s="200">
        <f t="shared" si="19"/>
        <v>0</v>
      </c>
      <c r="BL204" s="17" t="s">
        <v>197</v>
      </c>
      <c r="BM204" s="199" t="s">
        <v>356</v>
      </c>
    </row>
    <row r="205" spans="1:65" s="2" customFormat="1" ht="24.2" customHeight="1">
      <c r="A205" s="34"/>
      <c r="B205" s="35"/>
      <c r="C205" s="187" t="s">
        <v>357</v>
      </c>
      <c r="D205" s="187" t="s">
        <v>136</v>
      </c>
      <c r="E205" s="188" t="s">
        <v>358</v>
      </c>
      <c r="F205" s="189" t="s">
        <v>359</v>
      </c>
      <c r="G205" s="190" t="s">
        <v>162</v>
      </c>
      <c r="H205" s="191">
        <v>1.221</v>
      </c>
      <c r="I205" s="192"/>
      <c r="J205" s="193">
        <f t="shared" si="10"/>
        <v>0</v>
      </c>
      <c r="K205" s="194"/>
      <c r="L205" s="39"/>
      <c r="M205" s="195" t="s">
        <v>1</v>
      </c>
      <c r="N205" s="196" t="s">
        <v>37</v>
      </c>
      <c r="O205" s="71"/>
      <c r="P205" s="197">
        <f t="shared" si="11"/>
        <v>0</v>
      </c>
      <c r="Q205" s="197">
        <v>0</v>
      </c>
      <c r="R205" s="197">
        <f t="shared" si="12"/>
        <v>0</v>
      </c>
      <c r="S205" s="197">
        <v>0</v>
      </c>
      <c r="T205" s="198">
        <f t="shared" si="13"/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99" t="s">
        <v>197</v>
      </c>
      <c r="AT205" s="199" t="s">
        <v>136</v>
      </c>
      <c r="AU205" s="199" t="s">
        <v>82</v>
      </c>
      <c r="AY205" s="17" t="s">
        <v>133</v>
      </c>
      <c r="BE205" s="200">
        <f t="shared" si="14"/>
        <v>0</v>
      </c>
      <c r="BF205" s="200">
        <f t="shared" si="15"/>
        <v>0</v>
      </c>
      <c r="BG205" s="200">
        <f t="shared" si="16"/>
        <v>0</v>
      </c>
      <c r="BH205" s="200">
        <f t="shared" si="17"/>
        <v>0</v>
      </c>
      <c r="BI205" s="200">
        <f t="shared" si="18"/>
        <v>0</v>
      </c>
      <c r="BJ205" s="17" t="s">
        <v>80</v>
      </c>
      <c r="BK205" s="200">
        <f t="shared" si="19"/>
        <v>0</v>
      </c>
      <c r="BL205" s="17" t="s">
        <v>197</v>
      </c>
      <c r="BM205" s="199" t="s">
        <v>360</v>
      </c>
    </row>
    <row r="206" spans="2:63" s="12" customFormat="1" ht="22.9" customHeight="1">
      <c r="B206" s="171"/>
      <c r="C206" s="172"/>
      <c r="D206" s="173" t="s">
        <v>71</v>
      </c>
      <c r="E206" s="185" t="s">
        <v>361</v>
      </c>
      <c r="F206" s="185" t="s">
        <v>362</v>
      </c>
      <c r="G206" s="172"/>
      <c r="H206" s="172"/>
      <c r="I206" s="175"/>
      <c r="J206" s="186">
        <f>BK206</f>
        <v>0</v>
      </c>
      <c r="K206" s="172"/>
      <c r="L206" s="177"/>
      <c r="M206" s="178"/>
      <c r="N206" s="179"/>
      <c r="O206" s="179"/>
      <c r="P206" s="180">
        <f>SUM(P207:P221)</f>
        <v>0</v>
      </c>
      <c r="Q206" s="179"/>
      <c r="R206" s="180">
        <f>SUM(R207:R221)</f>
        <v>0.0038561999999999997</v>
      </c>
      <c r="S206" s="179"/>
      <c r="T206" s="181">
        <f>SUM(T207:T221)</f>
        <v>0</v>
      </c>
      <c r="AR206" s="182" t="s">
        <v>82</v>
      </c>
      <c r="AT206" s="183" t="s">
        <v>71</v>
      </c>
      <c r="AU206" s="183" t="s">
        <v>80</v>
      </c>
      <c r="AY206" s="182" t="s">
        <v>133</v>
      </c>
      <c r="BK206" s="184">
        <f>SUM(BK207:BK221)</f>
        <v>0</v>
      </c>
    </row>
    <row r="207" spans="1:65" s="2" customFormat="1" ht="16.5" customHeight="1">
      <c r="A207" s="34"/>
      <c r="B207" s="35"/>
      <c r="C207" s="187" t="s">
        <v>363</v>
      </c>
      <c r="D207" s="187" t="s">
        <v>136</v>
      </c>
      <c r="E207" s="188" t="s">
        <v>364</v>
      </c>
      <c r="F207" s="189" t="s">
        <v>365</v>
      </c>
      <c r="G207" s="190" t="s">
        <v>366</v>
      </c>
      <c r="H207" s="191">
        <v>20</v>
      </c>
      <c r="I207" s="192"/>
      <c r="J207" s="193">
        <f>ROUND(I207*H207,2)</f>
        <v>0</v>
      </c>
      <c r="K207" s="194"/>
      <c r="L207" s="39"/>
      <c r="M207" s="195" t="s">
        <v>1</v>
      </c>
      <c r="N207" s="196" t="s">
        <v>37</v>
      </c>
      <c r="O207" s="71"/>
      <c r="P207" s="197">
        <f>O207*H207</f>
        <v>0</v>
      </c>
      <c r="Q207" s="197">
        <v>3E-05</v>
      </c>
      <c r="R207" s="197">
        <f>Q207*H207</f>
        <v>0.0006000000000000001</v>
      </c>
      <c r="S207" s="197">
        <v>0</v>
      </c>
      <c r="T207" s="198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99" t="s">
        <v>197</v>
      </c>
      <c r="AT207" s="199" t="s">
        <v>136</v>
      </c>
      <c r="AU207" s="199" t="s">
        <v>82</v>
      </c>
      <c r="AY207" s="17" t="s">
        <v>133</v>
      </c>
      <c r="BE207" s="200">
        <f>IF(N207="základní",J207,0)</f>
        <v>0</v>
      </c>
      <c r="BF207" s="200">
        <f>IF(N207="snížená",J207,0)</f>
        <v>0</v>
      </c>
      <c r="BG207" s="200">
        <f>IF(N207="zákl. přenesená",J207,0)</f>
        <v>0</v>
      </c>
      <c r="BH207" s="200">
        <f>IF(N207="sníž. přenesená",J207,0)</f>
        <v>0</v>
      </c>
      <c r="BI207" s="200">
        <f>IF(N207="nulová",J207,0)</f>
        <v>0</v>
      </c>
      <c r="BJ207" s="17" t="s">
        <v>80</v>
      </c>
      <c r="BK207" s="200">
        <f>ROUND(I207*H207,2)</f>
        <v>0</v>
      </c>
      <c r="BL207" s="17" t="s">
        <v>197</v>
      </c>
      <c r="BM207" s="199" t="s">
        <v>367</v>
      </c>
    </row>
    <row r="208" spans="1:65" s="2" customFormat="1" ht="24.2" customHeight="1">
      <c r="A208" s="34"/>
      <c r="B208" s="35"/>
      <c r="C208" s="187" t="s">
        <v>368</v>
      </c>
      <c r="D208" s="187" t="s">
        <v>136</v>
      </c>
      <c r="E208" s="188" t="s">
        <v>369</v>
      </c>
      <c r="F208" s="189" t="s">
        <v>370</v>
      </c>
      <c r="G208" s="190" t="s">
        <v>146</v>
      </c>
      <c r="H208" s="191">
        <v>17.024</v>
      </c>
      <c r="I208" s="192"/>
      <c r="J208" s="193">
        <f>ROUND(I208*H208,2)</f>
        <v>0</v>
      </c>
      <c r="K208" s="194"/>
      <c r="L208" s="39"/>
      <c r="M208" s="195" t="s">
        <v>1</v>
      </c>
      <c r="N208" s="196" t="s">
        <v>37</v>
      </c>
      <c r="O208" s="71"/>
      <c r="P208" s="197">
        <f>O208*H208</f>
        <v>0</v>
      </c>
      <c r="Q208" s="197">
        <v>5E-05</v>
      </c>
      <c r="R208" s="197">
        <f>Q208*H208</f>
        <v>0.0008512000000000001</v>
      </c>
      <c r="S208" s="197">
        <v>0</v>
      </c>
      <c r="T208" s="198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99" t="s">
        <v>197</v>
      </c>
      <c r="AT208" s="199" t="s">
        <v>136</v>
      </c>
      <c r="AU208" s="199" t="s">
        <v>82</v>
      </c>
      <c r="AY208" s="17" t="s">
        <v>133</v>
      </c>
      <c r="BE208" s="200">
        <f>IF(N208="základní",J208,0)</f>
        <v>0</v>
      </c>
      <c r="BF208" s="200">
        <f>IF(N208="snížená",J208,0)</f>
        <v>0</v>
      </c>
      <c r="BG208" s="200">
        <f>IF(N208="zákl. přenesená",J208,0)</f>
        <v>0</v>
      </c>
      <c r="BH208" s="200">
        <f>IF(N208="sníž. přenesená",J208,0)</f>
        <v>0</v>
      </c>
      <c r="BI208" s="200">
        <f>IF(N208="nulová",J208,0)</f>
        <v>0</v>
      </c>
      <c r="BJ208" s="17" t="s">
        <v>80</v>
      </c>
      <c r="BK208" s="200">
        <f>ROUND(I208*H208,2)</f>
        <v>0</v>
      </c>
      <c r="BL208" s="17" t="s">
        <v>197</v>
      </c>
      <c r="BM208" s="199" t="s">
        <v>371</v>
      </c>
    </row>
    <row r="209" spans="2:51" s="13" customFormat="1" ht="11.25">
      <c r="B209" s="201"/>
      <c r="C209" s="202"/>
      <c r="D209" s="203" t="s">
        <v>148</v>
      </c>
      <c r="E209" s="204" t="s">
        <v>1</v>
      </c>
      <c r="F209" s="205" t="s">
        <v>152</v>
      </c>
      <c r="G209" s="202"/>
      <c r="H209" s="204" t="s">
        <v>1</v>
      </c>
      <c r="I209" s="206"/>
      <c r="J209" s="202"/>
      <c r="K209" s="202"/>
      <c r="L209" s="207"/>
      <c r="M209" s="208"/>
      <c r="N209" s="209"/>
      <c r="O209" s="209"/>
      <c r="P209" s="209"/>
      <c r="Q209" s="209"/>
      <c r="R209" s="209"/>
      <c r="S209" s="209"/>
      <c r="T209" s="210"/>
      <c r="AT209" s="211" t="s">
        <v>148</v>
      </c>
      <c r="AU209" s="211" t="s">
        <v>82</v>
      </c>
      <c r="AV209" s="13" t="s">
        <v>80</v>
      </c>
      <c r="AW209" s="13" t="s">
        <v>30</v>
      </c>
      <c r="AX209" s="13" t="s">
        <v>72</v>
      </c>
      <c r="AY209" s="211" t="s">
        <v>133</v>
      </c>
    </row>
    <row r="210" spans="2:51" s="14" customFormat="1" ht="11.25">
      <c r="B210" s="212"/>
      <c r="C210" s="213"/>
      <c r="D210" s="203" t="s">
        <v>148</v>
      </c>
      <c r="E210" s="214" t="s">
        <v>1</v>
      </c>
      <c r="F210" s="215" t="s">
        <v>372</v>
      </c>
      <c r="G210" s="213"/>
      <c r="H210" s="216">
        <v>15.644</v>
      </c>
      <c r="I210" s="217"/>
      <c r="J210" s="213"/>
      <c r="K210" s="213"/>
      <c r="L210" s="218"/>
      <c r="M210" s="219"/>
      <c r="N210" s="220"/>
      <c r="O210" s="220"/>
      <c r="P210" s="220"/>
      <c r="Q210" s="220"/>
      <c r="R210" s="220"/>
      <c r="S210" s="220"/>
      <c r="T210" s="221"/>
      <c r="AT210" s="222" t="s">
        <v>148</v>
      </c>
      <c r="AU210" s="222" t="s">
        <v>82</v>
      </c>
      <c r="AV210" s="14" t="s">
        <v>82</v>
      </c>
      <c r="AW210" s="14" t="s">
        <v>30</v>
      </c>
      <c r="AX210" s="14" t="s">
        <v>72</v>
      </c>
      <c r="AY210" s="222" t="s">
        <v>133</v>
      </c>
    </row>
    <row r="211" spans="2:51" s="13" customFormat="1" ht="11.25">
      <c r="B211" s="201"/>
      <c r="C211" s="202"/>
      <c r="D211" s="203" t="s">
        <v>148</v>
      </c>
      <c r="E211" s="204" t="s">
        <v>1</v>
      </c>
      <c r="F211" s="205" t="s">
        <v>221</v>
      </c>
      <c r="G211" s="202"/>
      <c r="H211" s="204" t="s">
        <v>1</v>
      </c>
      <c r="I211" s="206"/>
      <c r="J211" s="202"/>
      <c r="K211" s="202"/>
      <c r="L211" s="207"/>
      <c r="M211" s="208"/>
      <c r="N211" s="209"/>
      <c r="O211" s="209"/>
      <c r="P211" s="209"/>
      <c r="Q211" s="209"/>
      <c r="R211" s="209"/>
      <c r="S211" s="209"/>
      <c r="T211" s="210"/>
      <c r="AT211" s="211" t="s">
        <v>148</v>
      </c>
      <c r="AU211" s="211" t="s">
        <v>82</v>
      </c>
      <c r="AV211" s="13" t="s">
        <v>80</v>
      </c>
      <c r="AW211" s="13" t="s">
        <v>30</v>
      </c>
      <c r="AX211" s="13" t="s">
        <v>72</v>
      </c>
      <c r="AY211" s="211" t="s">
        <v>133</v>
      </c>
    </row>
    <row r="212" spans="2:51" s="14" customFormat="1" ht="11.25">
      <c r="B212" s="212"/>
      <c r="C212" s="213"/>
      <c r="D212" s="203" t="s">
        <v>148</v>
      </c>
      <c r="E212" s="214" t="s">
        <v>1</v>
      </c>
      <c r="F212" s="215" t="s">
        <v>373</v>
      </c>
      <c r="G212" s="213"/>
      <c r="H212" s="216">
        <v>1.38</v>
      </c>
      <c r="I212" s="217"/>
      <c r="J212" s="213"/>
      <c r="K212" s="213"/>
      <c r="L212" s="218"/>
      <c r="M212" s="219"/>
      <c r="N212" s="220"/>
      <c r="O212" s="220"/>
      <c r="P212" s="220"/>
      <c r="Q212" s="220"/>
      <c r="R212" s="220"/>
      <c r="S212" s="220"/>
      <c r="T212" s="221"/>
      <c r="AT212" s="222" t="s">
        <v>148</v>
      </c>
      <c r="AU212" s="222" t="s">
        <v>82</v>
      </c>
      <c r="AV212" s="14" t="s">
        <v>82</v>
      </c>
      <c r="AW212" s="14" t="s">
        <v>30</v>
      </c>
      <c r="AX212" s="14" t="s">
        <v>72</v>
      </c>
      <c r="AY212" s="222" t="s">
        <v>133</v>
      </c>
    </row>
    <row r="213" spans="2:51" s="15" customFormat="1" ht="11.25">
      <c r="B213" s="223"/>
      <c r="C213" s="224"/>
      <c r="D213" s="203" t="s">
        <v>148</v>
      </c>
      <c r="E213" s="225" t="s">
        <v>1</v>
      </c>
      <c r="F213" s="226" t="s">
        <v>156</v>
      </c>
      <c r="G213" s="224"/>
      <c r="H213" s="227">
        <v>17.024</v>
      </c>
      <c r="I213" s="228"/>
      <c r="J213" s="224"/>
      <c r="K213" s="224"/>
      <c r="L213" s="229"/>
      <c r="M213" s="230"/>
      <c r="N213" s="231"/>
      <c r="O213" s="231"/>
      <c r="P213" s="231"/>
      <c r="Q213" s="231"/>
      <c r="R213" s="231"/>
      <c r="S213" s="231"/>
      <c r="T213" s="232"/>
      <c r="AT213" s="233" t="s">
        <v>148</v>
      </c>
      <c r="AU213" s="233" t="s">
        <v>82</v>
      </c>
      <c r="AV213" s="15" t="s">
        <v>140</v>
      </c>
      <c r="AW213" s="15" t="s">
        <v>30</v>
      </c>
      <c r="AX213" s="15" t="s">
        <v>80</v>
      </c>
      <c r="AY213" s="233" t="s">
        <v>133</v>
      </c>
    </row>
    <row r="214" spans="1:65" s="2" customFormat="1" ht="16.5" customHeight="1">
      <c r="A214" s="34"/>
      <c r="B214" s="35"/>
      <c r="C214" s="187" t="s">
        <v>374</v>
      </c>
      <c r="D214" s="187" t="s">
        <v>136</v>
      </c>
      <c r="E214" s="188" t="s">
        <v>375</v>
      </c>
      <c r="F214" s="189" t="s">
        <v>376</v>
      </c>
      <c r="G214" s="190" t="s">
        <v>366</v>
      </c>
      <c r="H214" s="191">
        <v>7.4</v>
      </c>
      <c r="I214" s="192"/>
      <c r="J214" s="193">
        <f>ROUND(I214*H214,2)</f>
        <v>0</v>
      </c>
      <c r="K214" s="194"/>
      <c r="L214" s="39"/>
      <c r="M214" s="195" t="s">
        <v>1</v>
      </c>
      <c r="N214" s="196" t="s">
        <v>37</v>
      </c>
      <c r="O214" s="71"/>
      <c r="P214" s="197">
        <f>O214*H214</f>
        <v>0</v>
      </c>
      <c r="Q214" s="197">
        <v>1E-05</v>
      </c>
      <c r="R214" s="197">
        <f>Q214*H214</f>
        <v>7.400000000000001E-05</v>
      </c>
      <c r="S214" s="197">
        <v>0</v>
      </c>
      <c r="T214" s="198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99" t="s">
        <v>197</v>
      </c>
      <c r="AT214" s="199" t="s">
        <v>136</v>
      </c>
      <c r="AU214" s="199" t="s">
        <v>82</v>
      </c>
      <c r="AY214" s="17" t="s">
        <v>133</v>
      </c>
      <c r="BE214" s="200">
        <f>IF(N214="základní",J214,0)</f>
        <v>0</v>
      </c>
      <c r="BF214" s="200">
        <f>IF(N214="snížená",J214,0)</f>
        <v>0</v>
      </c>
      <c r="BG214" s="200">
        <f>IF(N214="zákl. přenesená",J214,0)</f>
        <v>0</v>
      </c>
      <c r="BH214" s="200">
        <f>IF(N214="sníž. přenesená",J214,0)</f>
        <v>0</v>
      </c>
      <c r="BI214" s="200">
        <f>IF(N214="nulová",J214,0)</f>
        <v>0</v>
      </c>
      <c r="BJ214" s="17" t="s">
        <v>80</v>
      </c>
      <c r="BK214" s="200">
        <f>ROUND(I214*H214,2)</f>
        <v>0</v>
      </c>
      <c r="BL214" s="17" t="s">
        <v>197</v>
      </c>
      <c r="BM214" s="199" t="s">
        <v>377</v>
      </c>
    </row>
    <row r="215" spans="2:51" s="13" customFormat="1" ht="11.25">
      <c r="B215" s="201"/>
      <c r="C215" s="202"/>
      <c r="D215" s="203" t="s">
        <v>148</v>
      </c>
      <c r="E215" s="204" t="s">
        <v>1</v>
      </c>
      <c r="F215" s="205" t="s">
        <v>152</v>
      </c>
      <c r="G215" s="202"/>
      <c r="H215" s="204" t="s">
        <v>1</v>
      </c>
      <c r="I215" s="206"/>
      <c r="J215" s="202"/>
      <c r="K215" s="202"/>
      <c r="L215" s="207"/>
      <c r="M215" s="208"/>
      <c r="N215" s="209"/>
      <c r="O215" s="209"/>
      <c r="P215" s="209"/>
      <c r="Q215" s="209"/>
      <c r="R215" s="209"/>
      <c r="S215" s="209"/>
      <c r="T215" s="210"/>
      <c r="AT215" s="211" t="s">
        <v>148</v>
      </c>
      <c r="AU215" s="211" t="s">
        <v>82</v>
      </c>
      <c r="AV215" s="13" t="s">
        <v>80</v>
      </c>
      <c r="AW215" s="13" t="s">
        <v>30</v>
      </c>
      <c r="AX215" s="13" t="s">
        <v>72</v>
      </c>
      <c r="AY215" s="211" t="s">
        <v>133</v>
      </c>
    </row>
    <row r="216" spans="2:51" s="14" customFormat="1" ht="11.25">
      <c r="B216" s="212"/>
      <c r="C216" s="213"/>
      <c r="D216" s="203" t="s">
        <v>148</v>
      </c>
      <c r="E216" s="214" t="s">
        <v>1</v>
      </c>
      <c r="F216" s="215" t="s">
        <v>378</v>
      </c>
      <c r="G216" s="213"/>
      <c r="H216" s="216">
        <v>7.3999999999999995</v>
      </c>
      <c r="I216" s="217"/>
      <c r="J216" s="213"/>
      <c r="K216" s="213"/>
      <c r="L216" s="218"/>
      <c r="M216" s="219"/>
      <c r="N216" s="220"/>
      <c r="O216" s="220"/>
      <c r="P216" s="220"/>
      <c r="Q216" s="220"/>
      <c r="R216" s="220"/>
      <c r="S216" s="220"/>
      <c r="T216" s="221"/>
      <c r="AT216" s="222" t="s">
        <v>148</v>
      </c>
      <c r="AU216" s="222" t="s">
        <v>82</v>
      </c>
      <c r="AV216" s="14" t="s">
        <v>82</v>
      </c>
      <c r="AW216" s="14" t="s">
        <v>30</v>
      </c>
      <c r="AX216" s="14" t="s">
        <v>80</v>
      </c>
      <c r="AY216" s="222" t="s">
        <v>133</v>
      </c>
    </row>
    <row r="217" spans="1:65" s="2" customFormat="1" ht="16.5" customHeight="1">
      <c r="A217" s="34"/>
      <c r="B217" s="35"/>
      <c r="C217" s="234" t="s">
        <v>379</v>
      </c>
      <c r="D217" s="234" t="s">
        <v>200</v>
      </c>
      <c r="E217" s="235" t="s">
        <v>380</v>
      </c>
      <c r="F217" s="236" t="s">
        <v>381</v>
      </c>
      <c r="G217" s="237" t="s">
        <v>366</v>
      </c>
      <c r="H217" s="238">
        <v>7.77</v>
      </c>
      <c r="I217" s="239"/>
      <c r="J217" s="240">
        <f>ROUND(I217*H217,2)</f>
        <v>0</v>
      </c>
      <c r="K217" s="241"/>
      <c r="L217" s="242"/>
      <c r="M217" s="243" t="s">
        <v>1</v>
      </c>
      <c r="N217" s="244" t="s">
        <v>37</v>
      </c>
      <c r="O217" s="71"/>
      <c r="P217" s="197">
        <f>O217*H217</f>
        <v>0</v>
      </c>
      <c r="Q217" s="197">
        <v>0.0003</v>
      </c>
      <c r="R217" s="197">
        <f>Q217*H217</f>
        <v>0.0023309999999999997</v>
      </c>
      <c r="S217" s="197">
        <v>0</v>
      </c>
      <c r="T217" s="198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99" t="s">
        <v>203</v>
      </c>
      <c r="AT217" s="199" t="s">
        <v>200</v>
      </c>
      <c r="AU217" s="199" t="s">
        <v>82</v>
      </c>
      <c r="AY217" s="17" t="s">
        <v>133</v>
      </c>
      <c r="BE217" s="200">
        <f>IF(N217="základní",J217,0)</f>
        <v>0</v>
      </c>
      <c r="BF217" s="200">
        <f>IF(N217="snížená",J217,0)</f>
        <v>0</v>
      </c>
      <c r="BG217" s="200">
        <f>IF(N217="zákl. přenesená",J217,0)</f>
        <v>0</v>
      </c>
      <c r="BH217" s="200">
        <f>IF(N217="sníž. přenesená",J217,0)</f>
        <v>0</v>
      </c>
      <c r="BI217" s="200">
        <f>IF(N217="nulová",J217,0)</f>
        <v>0</v>
      </c>
      <c r="BJ217" s="17" t="s">
        <v>80</v>
      </c>
      <c r="BK217" s="200">
        <f>ROUND(I217*H217,2)</f>
        <v>0</v>
      </c>
      <c r="BL217" s="17" t="s">
        <v>197</v>
      </c>
      <c r="BM217" s="199" t="s">
        <v>382</v>
      </c>
    </row>
    <row r="218" spans="2:51" s="14" customFormat="1" ht="11.25">
      <c r="B218" s="212"/>
      <c r="C218" s="213"/>
      <c r="D218" s="203" t="s">
        <v>148</v>
      </c>
      <c r="E218" s="213"/>
      <c r="F218" s="215" t="s">
        <v>383</v>
      </c>
      <c r="G218" s="213"/>
      <c r="H218" s="216">
        <v>7.77</v>
      </c>
      <c r="I218" s="217"/>
      <c r="J218" s="213"/>
      <c r="K218" s="213"/>
      <c r="L218" s="218"/>
      <c r="M218" s="219"/>
      <c r="N218" s="220"/>
      <c r="O218" s="220"/>
      <c r="P218" s="220"/>
      <c r="Q218" s="220"/>
      <c r="R218" s="220"/>
      <c r="S218" s="220"/>
      <c r="T218" s="221"/>
      <c r="AT218" s="222" t="s">
        <v>148</v>
      </c>
      <c r="AU218" s="222" t="s">
        <v>82</v>
      </c>
      <c r="AV218" s="14" t="s">
        <v>82</v>
      </c>
      <c r="AW218" s="14" t="s">
        <v>4</v>
      </c>
      <c r="AX218" s="14" t="s">
        <v>80</v>
      </c>
      <c r="AY218" s="222" t="s">
        <v>133</v>
      </c>
    </row>
    <row r="219" spans="1:65" s="2" customFormat="1" ht="24.2" customHeight="1">
      <c r="A219" s="34"/>
      <c r="B219" s="35"/>
      <c r="C219" s="187" t="s">
        <v>384</v>
      </c>
      <c r="D219" s="187" t="s">
        <v>136</v>
      </c>
      <c r="E219" s="188" t="s">
        <v>385</v>
      </c>
      <c r="F219" s="189" t="s">
        <v>386</v>
      </c>
      <c r="G219" s="190" t="s">
        <v>162</v>
      </c>
      <c r="H219" s="191">
        <v>0.004</v>
      </c>
      <c r="I219" s="192"/>
      <c r="J219" s="193">
        <f>ROUND(I219*H219,2)</f>
        <v>0</v>
      </c>
      <c r="K219" s="194"/>
      <c r="L219" s="39"/>
      <c r="M219" s="195" t="s">
        <v>1</v>
      </c>
      <c r="N219" s="196" t="s">
        <v>37</v>
      </c>
      <c r="O219" s="71"/>
      <c r="P219" s="197">
        <f>O219*H219</f>
        <v>0</v>
      </c>
      <c r="Q219" s="197">
        <v>0</v>
      </c>
      <c r="R219" s="197">
        <f>Q219*H219</f>
        <v>0</v>
      </c>
      <c r="S219" s="197">
        <v>0</v>
      </c>
      <c r="T219" s="198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99" t="s">
        <v>197</v>
      </c>
      <c r="AT219" s="199" t="s">
        <v>136</v>
      </c>
      <c r="AU219" s="199" t="s">
        <v>82</v>
      </c>
      <c r="AY219" s="17" t="s">
        <v>133</v>
      </c>
      <c r="BE219" s="200">
        <f>IF(N219="základní",J219,0)</f>
        <v>0</v>
      </c>
      <c r="BF219" s="200">
        <f>IF(N219="snížená",J219,0)</f>
        <v>0</v>
      </c>
      <c r="BG219" s="200">
        <f>IF(N219="zákl. přenesená",J219,0)</f>
        <v>0</v>
      </c>
      <c r="BH219" s="200">
        <f>IF(N219="sníž. přenesená",J219,0)</f>
        <v>0</v>
      </c>
      <c r="BI219" s="200">
        <f>IF(N219="nulová",J219,0)</f>
        <v>0</v>
      </c>
      <c r="BJ219" s="17" t="s">
        <v>80</v>
      </c>
      <c r="BK219" s="200">
        <f>ROUND(I219*H219,2)</f>
        <v>0</v>
      </c>
      <c r="BL219" s="17" t="s">
        <v>197</v>
      </c>
      <c r="BM219" s="199" t="s">
        <v>387</v>
      </c>
    </row>
    <row r="220" spans="1:65" s="2" customFormat="1" ht="24.2" customHeight="1">
      <c r="A220" s="34"/>
      <c r="B220" s="35"/>
      <c r="C220" s="187" t="s">
        <v>388</v>
      </c>
      <c r="D220" s="187" t="s">
        <v>136</v>
      </c>
      <c r="E220" s="188" t="s">
        <v>389</v>
      </c>
      <c r="F220" s="189" t="s">
        <v>390</v>
      </c>
      <c r="G220" s="190" t="s">
        <v>162</v>
      </c>
      <c r="H220" s="191">
        <v>0.004</v>
      </c>
      <c r="I220" s="192"/>
      <c r="J220" s="193">
        <f>ROUND(I220*H220,2)</f>
        <v>0</v>
      </c>
      <c r="K220" s="194"/>
      <c r="L220" s="39"/>
      <c r="M220" s="195" t="s">
        <v>1</v>
      </c>
      <c r="N220" s="196" t="s">
        <v>37</v>
      </c>
      <c r="O220" s="71"/>
      <c r="P220" s="197">
        <f>O220*H220</f>
        <v>0</v>
      </c>
      <c r="Q220" s="197">
        <v>0</v>
      </c>
      <c r="R220" s="197">
        <f>Q220*H220</f>
        <v>0</v>
      </c>
      <c r="S220" s="197">
        <v>0</v>
      </c>
      <c r="T220" s="198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99" t="s">
        <v>197</v>
      </c>
      <c r="AT220" s="199" t="s">
        <v>136</v>
      </c>
      <c r="AU220" s="199" t="s">
        <v>82</v>
      </c>
      <c r="AY220" s="17" t="s">
        <v>133</v>
      </c>
      <c r="BE220" s="200">
        <f>IF(N220="základní",J220,0)</f>
        <v>0</v>
      </c>
      <c r="BF220" s="200">
        <f>IF(N220="snížená",J220,0)</f>
        <v>0</v>
      </c>
      <c r="BG220" s="200">
        <f>IF(N220="zákl. přenesená",J220,0)</f>
        <v>0</v>
      </c>
      <c r="BH220" s="200">
        <f>IF(N220="sníž. přenesená",J220,0)</f>
        <v>0</v>
      </c>
      <c r="BI220" s="200">
        <f>IF(N220="nulová",J220,0)</f>
        <v>0</v>
      </c>
      <c r="BJ220" s="17" t="s">
        <v>80</v>
      </c>
      <c r="BK220" s="200">
        <f>ROUND(I220*H220,2)</f>
        <v>0</v>
      </c>
      <c r="BL220" s="17" t="s">
        <v>197</v>
      </c>
      <c r="BM220" s="199" t="s">
        <v>391</v>
      </c>
    </row>
    <row r="221" spans="1:65" s="2" customFormat="1" ht="24.2" customHeight="1">
      <c r="A221" s="34"/>
      <c r="B221" s="35"/>
      <c r="C221" s="187" t="s">
        <v>392</v>
      </c>
      <c r="D221" s="187" t="s">
        <v>136</v>
      </c>
      <c r="E221" s="188" t="s">
        <v>393</v>
      </c>
      <c r="F221" s="189" t="s">
        <v>394</v>
      </c>
      <c r="G221" s="190" t="s">
        <v>162</v>
      </c>
      <c r="H221" s="191">
        <v>0.004</v>
      </c>
      <c r="I221" s="192"/>
      <c r="J221" s="193">
        <f>ROUND(I221*H221,2)</f>
        <v>0</v>
      </c>
      <c r="K221" s="194"/>
      <c r="L221" s="39"/>
      <c r="M221" s="195" t="s">
        <v>1</v>
      </c>
      <c r="N221" s="196" t="s">
        <v>37</v>
      </c>
      <c r="O221" s="71"/>
      <c r="P221" s="197">
        <f>O221*H221</f>
        <v>0</v>
      </c>
      <c r="Q221" s="197">
        <v>0</v>
      </c>
      <c r="R221" s="197">
        <f>Q221*H221</f>
        <v>0</v>
      </c>
      <c r="S221" s="197">
        <v>0</v>
      </c>
      <c r="T221" s="198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99" t="s">
        <v>197</v>
      </c>
      <c r="AT221" s="199" t="s">
        <v>136</v>
      </c>
      <c r="AU221" s="199" t="s">
        <v>82</v>
      </c>
      <c r="AY221" s="17" t="s">
        <v>133</v>
      </c>
      <c r="BE221" s="200">
        <f>IF(N221="základní",J221,0)</f>
        <v>0</v>
      </c>
      <c r="BF221" s="200">
        <f>IF(N221="snížená",J221,0)</f>
        <v>0</v>
      </c>
      <c r="BG221" s="200">
        <f>IF(N221="zákl. přenesená",J221,0)</f>
        <v>0</v>
      </c>
      <c r="BH221" s="200">
        <f>IF(N221="sníž. přenesená",J221,0)</f>
        <v>0</v>
      </c>
      <c r="BI221" s="200">
        <f>IF(N221="nulová",J221,0)</f>
        <v>0</v>
      </c>
      <c r="BJ221" s="17" t="s">
        <v>80</v>
      </c>
      <c r="BK221" s="200">
        <f>ROUND(I221*H221,2)</f>
        <v>0</v>
      </c>
      <c r="BL221" s="17" t="s">
        <v>197</v>
      </c>
      <c r="BM221" s="199" t="s">
        <v>395</v>
      </c>
    </row>
    <row r="222" spans="2:63" s="12" customFormat="1" ht="22.9" customHeight="1">
      <c r="B222" s="171"/>
      <c r="C222" s="172"/>
      <c r="D222" s="173" t="s">
        <v>71</v>
      </c>
      <c r="E222" s="185" t="s">
        <v>396</v>
      </c>
      <c r="F222" s="185" t="s">
        <v>397</v>
      </c>
      <c r="G222" s="172"/>
      <c r="H222" s="172"/>
      <c r="I222" s="175"/>
      <c r="J222" s="186">
        <f>BK222</f>
        <v>0</v>
      </c>
      <c r="K222" s="172"/>
      <c r="L222" s="177"/>
      <c r="M222" s="178"/>
      <c r="N222" s="179"/>
      <c r="O222" s="179"/>
      <c r="P222" s="180">
        <f>SUM(P223:P255)</f>
        <v>0</v>
      </c>
      <c r="Q222" s="179"/>
      <c r="R222" s="180">
        <f>SUM(R223:R255)</f>
        <v>0.12993196</v>
      </c>
      <c r="S222" s="179"/>
      <c r="T222" s="181">
        <f>SUM(T223:T255)</f>
        <v>0.02756706</v>
      </c>
      <c r="AR222" s="182" t="s">
        <v>82</v>
      </c>
      <c r="AT222" s="183" t="s">
        <v>71</v>
      </c>
      <c r="AU222" s="183" t="s">
        <v>80</v>
      </c>
      <c r="AY222" s="182" t="s">
        <v>133</v>
      </c>
      <c r="BK222" s="184">
        <f>SUM(BK223:BK255)</f>
        <v>0</v>
      </c>
    </row>
    <row r="223" spans="1:65" s="2" customFormat="1" ht="24.2" customHeight="1">
      <c r="A223" s="34"/>
      <c r="B223" s="35"/>
      <c r="C223" s="187" t="s">
        <v>398</v>
      </c>
      <c r="D223" s="187" t="s">
        <v>136</v>
      </c>
      <c r="E223" s="188" t="s">
        <v>399</v>
      </c>
      <c r="F223" s="189" t="s">
        <v>400</v>
      </c>
      <c r="G223" s="190" t="s">
        <v>146</v>
      </c>
      <c r="H223" s="191">
        <v>88.926</v>
      </c>
      <c r="I223" s="192"/>
      <c r="J223" s="193">
        <f>ROUND(I223*H223,2)</f>
        <v>0</v>
      </c>
      <c r="K223" s="194"/>
      <c r="L223" s="39"/>
      <c r="M223" s="195" t="s">
        <v>1</v>
      </c>
      <c r="N223" s="196" t="s">
        <v>37</v>
      </c>
      <c r="O223" s="71"/>
      <c r="P223" s="197">
        <f>O223*H223</f>
        <v>0</v>
      </c>
      <c r="Q223" s="197">
        <v>0</v>
      </c>
      <c r="R223" s="197">
        <f>Q223*H223</f>
        <v>0</v>
      </c>
      <c r="S223" s="197">
        <v>0</v>
      </c>
      <c r="T223" s="198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99" t="s">
        <v>197</v>
      </c>
      <c r="AT223" s="199" t="s">
        <v>136</v>
      </c>
      <c r="AU223" s="199" t="s">
        <v>82</v>
      </c>
      <c r="AY223" s="17" t="s">
        <v>133</v>
      </c>
      <c r="BE223" s="200">
        <f>IF(N223="základní",J223,0)</f>
        <v>0</v>
      </c>
      <c r="BF223" s="200">
        <f>IF(N223="snížená",J223,0)</f>
        <v>0</v>
      </c>
      <c r="BG223" s="200">
        <f>IF(N223="zákl. přenesená",J223,0)</f>
        <v>0</v>
      </c>
      <c r="BH223" s="200">
        <f>IF(N223="sníž. přenesená",J223,0)</f>
        <v>0</v>
      </c>
      <c r="BI223" s="200">
        <f>IF(N223="nulová",J223,0)</f>
        <v>0</v>
      </c>
      <c r="BJ223" s="17" t="s">
        <v>80</v>
      </c>
      <c r="BK223" s="200">
        <f>ROUND(I223*H223,2)</f>
        <v>0</v>
      </c>
      <c r="BL223" s="17" t="s">
        <v>197</v>
      </c>
      <c r="BM223" s="199" t="s">
        <v>401</v>
      </c>
    </row>
    <row r="224" spans="1:65" s="2" customFormat="1" ht="16.5" customHeight="1">
      <c r="A224" s="34"/>
      <c r="B224" s="35"/>
      <c r="C224" s="187" t="s">
        <v>402</v>
      </c>
      <c r="D224" s="187" t="s">
        <v>136</v>
      </c>
      <c r="E224" s="188" t="s">
        <v>403</v>
      </c>
      <c r="F224" s="189" t="s">
        <v>404</v>
      </c>
      <c r="G224" s="190" t="s">
        <v>146</v>
      </c>
      <c r="H224" s="191">
        <v>88.926</v>
      </c>
      <c r="I224" s="192"/>
      <c r="J224" s="193">
        <f>ROUND(I224*H224,2)</f>
        <v>0</v>
      </c>
      <c r="K224" s="194"/>
      <c r="L224" s="39"/>
      <c r="M224" s="195" t="s">
        <v>1</v>
      </c>
      <c r="N224" s="196" t="s">
        <v>37</v>
      </c>
      <c r="O224" s="71"/>
      <c r="P224" s="197">
        <f>O224*H224</f>
        <v>0</v>
      </c>
      <c r="Q224" s="197">
        <v>0.001</v>
      </c>
      <c r="R224" s="197">
        <f>Q224*H224</f>
        <v>0.088926</v>
      </c>
      <c r="S224" s="197">
        <v>0.00031</v>
      </c>
      <c r="T224" s="198">
        <f>S224*H224</f>
        <v>0.02756706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99" t="s">
        <v>197</v>
      </c>
      <c r="AT224" s="199" t="s">
        <v>136</v>
      </c>
      <c r="AU224" s="199" t="s">
        <v>82</v>
      </c>
      <c r="AY224" s="17" t="s">
        <v>133</v>
      </c>
      <c r="BE224" s="200">
        <f>IF(N224="základní",J224,0)</f>
        <v>0</v>
      </c>
      <c r="BF224" s="200">
        <f>IF(N224="snížená",J224,0)</f>
        <v>0</v>
      </c>
      <c r="BG224" s="200">
        <f>IF(N224="zákl. přenesená",J224,0)</f>
        <v>0</v>
      </c>
      <c r="BH224" s="200">
        <f>IF(N224="sníž. přenesená",J224,0)</f>
        <v>0</v>
      </c>
      <c r="BI224" s="200">
        <f>IF(N224="nulová",J224,0)</f>
        <v>0</v>
      </c>
      <c r="BJ224" s="17" t="s">
        <v>80</v>
      </c>
      <c r="BK224" s="200">
        <f>ROUND(I224*H224,2)</f>
        <v>0</v>
      </c>
      <c r="BL224" s="17" t="s">
        <v>197</v>
      </c>
      <c r="BM224" s="199" t="s">
        <v>405</v>
      </c>
    </row>
    <row r="225" spans="1:65" s="2" customFormat="1" ht="24.2" customHeight="1">
      <c r="A225" s="34"/>
      <c r="B225" s="35"/>
      <c r="C225" s="187" t="s">
        <v>406</v>
      </c>
      <c r="D225" s="187" t="s">
        <v>136</v>
      </c>
      <c r="E225" s="188" t="s">
        <v>407</v>
      </c>
      <c r="F225" s="189" t="s">
        <v>408</v>
      </c>
      <c r="G225" s="190" t="s">
        <v>146</v>
      </c>
      <c r="H225" s="191">
        <v>88.926</v>
      </c>
      <c r="I225" s="192"/>
      <c r="J225" s="193">
        <f>ROUND(I225*H225,2)</f>
        <v>0</v>
      </c>
      <c r="K225" s="194"/>
      <c r="L225" s="39"/>
      <c r="M225" s="195" t="s">
        <v>1</v>
      </c>
      <c r="N225" s="196" t="s">
        <v>37</v>
      </c>
      <c r="O225" s="71"/>
      <c r="P225" s="197">
        <f>O225*H225</f>
        <v>0</v>
      </c>
      <c r="Q225" s="197">
        <v>0</v>
      </c>
      <c r="R225" s="197">
        <f>Q225*H225</f>
        <v>0</v>
      </c>
      <c r="S225" s="197">
        <v>0</v>
      </c>
      <c r="T225" s="198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99" t="s">
        <v>197</v>
      </c>
      <c r="AT225" s="199" t="s">
        <v>136</v>
      </c>
      <c r="AU225" s="199" t="s">
        <v>82</v>
      </c>
      <c r="AY225" s="17" t="s">
        <v>133</v>
      </c>
      <c r="BE225" s="200">
        <f>IF(N225="základní",J225,0)</f>
        <v>0</v>
      </c>
      <c r="BF225" s="200">
        <f>IF(N225="snížená",J225,0)</f>
        <v>0</v>
      </c>
      <c r="BG225" s="200">
        <f>IF(N225="zákl. přenesená",J225,0)</f>
        <v>0</v>
      </c>
      <c r="BH225" s="200">
        <f>IF(N225="sníž. přenesená",J225,0)</f>
        <v>0</v>
      </c>
      <c r="BI225" s="200">
        <f>IF(N225="nulová",J225,0)</f>
        <v>0</v>
      </c>
      <c r="BJ225" s="17" t="s">
        <v>80</v>
      </c>
      <c r="BK225" s="200">
        <f>ROUND(I225*H225,2)</f>
        <v>0</v>
      </c>
      <c r="BL225" s="17" t="s">
        <v>197</v>
      </c>
      <c r="BM225" s="199" t="s">
        <v>409</v>
      </c>
    </row>
    <row r="226" spans="1:65" s="2" customFormat="1" ht="24.2" customHeight="1">
      <c r="A226" s="34"/>
      <c r="B226" s="35"/>
      <c r="C226" s="187" t="s">
        <v>410</v>
      </c>
      <c r="D226" s="187" t="s">
        <v>136</v>
      </c>
      <c r="E226" s="188" t="s">
        <v>411</v>
      </c>
      <c r="F226" s="189" t="s">
        <v>412</v>
      </c>
      <c r="G226" s="190" t="s">
        <v>366</v>
      </c>
      <c r="H226" s="191">
        <v>10</v>
      </c>
      <c r="I226" s="192"/>
      <c r="J226" s="193">
        <f>ROUND(I226*H226,2)</f>
        <v>0</v>
      </c>
      <c r="K226" s="194"/>
      <c r="L226" s="39"/>
      <c r="M226" s="195" t="s">
        <v>1</v>
      </c>
      <c r="N226" s="196" t="s">
        <v>37</v>
      </c>
      <c r="O226" s="71"/>
      <c r="P226" s="197">
        <f>O226*H226</f>
        <v>0</v>
      </c>
      <c r="Q226" s="197">
        <v>1E-05</v>
      </c>
      <c r="R226" s="197">
        <f>Q226*H226</f>
        <v>0.0001</v>
      </c>
      <c r="S226" s="197">
        <v>0</v>
      </c>
      <c r="T226" s="198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99" t="s">
        <v>197</v>
      </c>
      <c r="AT226" s="199" t="s">
        <v>136</v>
      </c>
      <c r="AU226" s="199" t="s">
        <v>82</v>
      </c>
      <c r="AY226" s="17" t="s">
        <v>133</v>
      </c>
      <c r="BE226" s="200">
        <f>IF(N226="základní",J226,0)</f>
        <v>0</v>
      </c>
      <c r="BF226" s="200">
        <f>IF(N226="snížená",J226,0)</f>
        <v>0</v>
      </c>
      <c r="BG226" s="200">
        <f>IF(N226="zákl. přenesená",J226,0)</f>
        <v>0</v>
      </c>
      <c r="BH226" s="200">
        <f>IF(N226="sníž. přenesená",J226,0)</f>
        <v>0</v>
      </c>
      <c r="BI226" s="200">
        <f>IF(N226="nulová",J226,0)</f>
        <v>0</v>
      </c>
      <c r="BJ226" s="17" t="s">
        <v>80</v>
      </c>
      <c r="BK226" s="200">
        <f>ROUND(I226*H226,2)</f>
        <v>0</v>
      </c>
      <c r="BL226" s="17" t="s">
        <v>197</v>
      </c>
      <c r="BM226" s="199" t="s">
        <v>413</v>
      </c>
    </row>
    <row r="227" spans="1:65" s="2" customFormat="1" ht="16.5" customHeight="1">
      <c r="A227" s="34"/>
      <c r="B227" s="35"/>
      <c r="C227" s="187" t="s">
        <v>414</v>
      </c>
      <c r="D227" s="187" t="s">
        <v>136</v>
      </c>
      <c r="E227" s="188" t="s">
        <v>415</v>
      </c>
      <c r="F227" s="189" t="s">
        <v>416</v>
      </c>
      <c r="G227" s="190" t="s">
        <v>146</v>
      </c>
      <c r="H227" s="191">
        <v>26.32</v>
      </c>
      <c r="I227" s="192"/>
      <c r="J227" s="193">
        <f>ROUND(I227*H227,2)</f>
        <v>0</v>
      </c>
      <c r="K227" s="194"/>
      <c r="L227" s="39"/>
      <c r="M227" s="195" t="s">
        <v>1</v>
      </c>
      <c r="N227" s="196" t="s">
        <v>37</v>
      </c>
      <c r="O227" s="71"/>
      <c r="P227" s="197">
        <f>O227*H227</f>
        <v>0</v>
      </c>
      <c r="Q227" s="197">
        <v>0</v>
      </c>
      <c r="R227" s="197">
        <f>Q227*H227</f>
        <v>0</v>
      </c>
      <c r="S227" s="197">
        <v>0</v>
      </c>
      <c r="T227" s="198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99" t="s">
        <v>197</v>
      </c>
      <c r="AT227" s="199" t="s">
        <v>136</v>
      </c>
      <c r="AU227" s="199" t="s">
        <v>82</v>
      </c>
      <c r="AY227" s="17" t="s">
        <v>133</v>
      </c>
      <c r="BE227" s="200">
        <f>IF(N227="základní",J227,0)</f>
        <v>0</v>
      </c>
      <c r="BF227" s="200">
        <f>IF(N227="snížená",J227,0)</f>
        <v>0</v>
      </c>
      <c r="BG227" s="200">
        <f>IF(N227="zákl. přenesená",J227,0)</f>
        <v>0</v>
      </c>
      <c r="BH227" s="200">
        <f>IF(N227="sníž. přenesená",J227,0)</f>
        <v>0</v>
      </c>
      <c r="BI227" s="200">
        <f>IF(N227="nulová",J227,0)</f>
        <v>0</v>
      </c>
      <c r="BJ227" s="17" t="s">
        <v>80</v>
      </c>
      <c r="BK227" s="200">
        <f>ROUND(I227*H227,2)</f>
        <v>0</v>
      </c>
      <c r="BL227" s="17" t="s">
        <v>197</v>
      </c>
      <c r="BM227" s="199" t="s">
        <v>417</v>
      </c>
    </row>
    <row r="228" spans="2:51" s="13" customFormat="1" ht="11.25">
      <c r="B228" s="201"/>
      <c r="C228" s="202"/>
      <c r="D228" s="203" t="s">
        <v>148</v>
      </c>
      <c r="E228" s="204" t="s">
        <v>1</v>
      </c>
      <c r="F228" s="205" t="s">
        <v>418</v>
      </c>
      <c r="G228" s="202"/>
      <c r="H228" s="204" t="s">
        <v>1</v>
      </c>
      <c r="I228" s="206"/>
      <c r="J228" s="202"/>
      <c r="K228" s="202"/>
      <c r="L228" s="207"/>
      <c r="M228" s="208"/>
      <c r="N228" s="209"/>
      <c r="O228" s="209"/>
      <c r="P228" s="209"/>
      <c r="Q228" s="209"/>
      <c r="R228" s="209"/>
      <c r="S228" s="209"/>
      <c r="T228" s="210"/>
      <c r="AT228" s="211" t="s">
        <v>148</v>
      </c>
      <c r="AU228" s="211" t="s">
        <v>82</v>
      </c>
      <c r="AV228" s="13" t="s">
        <v>80</v>
      </c>
      <c r="AW228" s="13" t="s">
        <v>30</v>
      </c>
      <c r="AX228" s="13" t="s">
        <v>72</v>
      </c>
      <c r="AY228" s="211" t="s">
        <v>133</v>
      </c>
    </row>
    <row r="229" spans="2:51" s="14" customFormat="1" ht="11.25">
      <c r="B229" s="212"/>
      <c r="C229" s="213"/>
      <c r="D229" s="203" t="s">
        <v>148</v>
      </c>
      <c r="E229" s="214" t="s">
        <v>1</v>
      </c>
      <c r="F229" s="215" t="s">
        <v>419</v>
      </c>
      <c r="G229" s="213"/>
      <c r="H229" s="216">
        <v>26.32</v>
      </c>
      <c r="I229" s="217"/>
      <c r="J229" s="213"/>
      <c r="K229" s="213"/>
      <c r="L229" s="218"/>
      <c r="M229" s="219"/>
      <c r="N229" s="220"/>
      <c r="O229" s="220"/>
      <c r="P229" s="220"/>
      <c r="Q229" s="220"/>
      <c r="R229" s="220"/>
      <c r="S229" s="220"/>
      <c r="T229" s="221"/>
      <c r="AT229" s="222" t="s">
        <v>148</v>
      </c>
      <c r="AU229" s="222" t="s">
        <v>82</v>
      </c>
      <c r="AV229" s="14" t="s">
        <v>82</v>
      </c>
      <c r="AW229" s="14" t="s">
        <v>30</v>
      </c>
      <c r="AX229" s="14" t="s">
        <v>72</v>
      </c>
      <c r="AY229" s="222" t="s">
        <v>133</v>
      </c>
    </row>
    <row r="230" spans="2:51" s="15" customFormat="1" ht="11.25">
      <c r="B230" s="223"/>
      <c r="C230" s="224"/>
      <c r="D230" s="203" t="s">
        <v>148</v>
      </c>
      <c r="E230" s="225" t="s">
        <v>1</v>
      </c>
      <c r="F230" s="226" t="s">
        <v>156</v>
      </c>
      <c r="G230" s="224"/>
      <c r="H230" s="227">
        <v>26.32</v>
      </c>
      <c r="I230" s="228"/>
      <c r="J230" s="224"/>
      <c r="K230" s="224"/>
      <c r="L230" s="229"/>
      <c r="M230" s="230"/>
      <c r="N230" s="231"/>
      <c r="O230" s="231"/>
      <c r="P230" s="231"/>
      <c r="Q230" s="231"/>
      <c r="R230" s="231"/>
      <c r="S230" s="231"/>
      <c r="T230" s="232"/>
      <c r="AT230" s="233" t="s">
        <v>148</v>
      </c>
      <c r="AU230" s="233" t="s">
        <v>82</v>
      </c>
      <c r="AV230" s="15" t="s">
        <v>140</v>
      </c>
      <c r="AW230" s="15" t="s">
        <v>30</v>
      </c>
      <c r="AX230" s="15" t="s">
        <v>80</v>
      </c>
      <c r="AY230" s="233" t="s">
        <v>133</v>
      </c>
    </row>
    <row r="231" spans="1:65" s="2" customFormat="1" ht="16.5" customHeight="1">
      <c r="A231" s="34"/>
      <c r="B231" s="35"/>
      <c r="C231" s="234" t="s">
        <v>420</v>
      </c>
      <c r="D231" s="234" t="s">
        <v>200</v>
      </c>
      <c r="E231" s="235" t="s">
        <v>421</v>
      </c>
      <c r="F231" s="236" t="s">
        <v>422</v>
      </c>
      <c r="G231" s="237" t="s">
        <v>146</v>
      </c>
      <c r="H231" s="238">
        <v>31.584</v>
      </c>
      <c r="I231" s="239"/>
      <c r="J231" s="240">
        <f>ROUND(I231*H231,2)</f>
        <v>0</v>
      </c>
      <c r="K231" s="241"/>
      <c r="L231" s="242"/>
      <c r="M231" s="243" t="s">
        <v>1</v>
      </c>
      <c r="N231" s="244" t="s">
        <v>37</v>
      </c>
      <c r="O231" s="71"/>
      <c r="P231" s="197">
        <f>O231*H231</f>
        <v>0</v>
      </c>
      <c r="Q231" s="197">
        <v>0</v>
      </c>
      <c r="R231" s="197">
        <f>Q231*H231</f>
        <v>0</v>
      </c>
      <c r="S231" s="197">
        <v>0</v>
      </c>
      <c r="T231" s="198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99" t="s">
        <v>203</v>
      </c>
      <c r="AT231" s="199" t="s">
        <v>200</v>
      </c>
      <c r="AU231" s="199" t="s">
        <v>82</v>
      </c>
      <c r="AY231" s="17" t="s">
        <v>133</v>
      </c>
      <c r="BE231" s="200">
        <f>IF(N231="základní",J231,0)</f>
        <v>0</v>
      </c>
      <c r="BF231" s="200">
        <f>IF(N231="snížená",J231,0)</f>
        <v>0</v>
      </c>
      <c r="BG231" s="200">
        <f>IF(N231="zákl. přenesená",J231,0)</f>
        <v>0</v>
      </c>
      <c r="BH231" s="200">
        <f>IF(N231="sníž. přenesená",J231,0)</f>
        <v>0</v>
      </c>
      <c r="BI231" s="200">
        <f>IF(N231="nulová",J231,0)</f>
        <v>0</v>
      </c>
      <c r="BJ231" s="17" t="s">
        <v>80</v>
      </c>
      <c r="BK231" s="200">
        <f>ROUND(I231*H231,2)</f>
        <v>0</v>
      </c>
      <c r="BL231" s="17" t="s">
        <v>197</v>
      </c>
      <c r="BM231" s="199" t="s">
        <v>423</v>
      </c>
    </row>
    <row r="232" spans="2:51" s="14" customFormat="1" ht="11.25">
      <c r="B232" s="212"/>
      <c r="C232" s="213"/>
      <c r="D232" s="203" t="s">
        <v>148</v>
      </c>
      <c r="E232" s="213"/>
      <c r="F232" s="215" t="s">
        <v>424</v>
      </c>
      <c r="G232" s="213"/>
      <c r="H232" s="216">
        <v>31.584</v>
      </c>
      <c r="I232" s="217"/>
      <c r="J232" s="213"/>
      <c r="K232" s="213"/>
      <c r="L232" s="218"/>
      <c r="M232" s="219"/>
      <c r="N232" s="220"/>
      <c r="O232" s="220"/>
      <c r="P232" s="220"/>
      <c r="Q232" s="220"/>
      <c r="R232" s="220"/>
      <c r="S232" s="220"/>
      <c r="T232" s="221"/>
      <c r="AT232" s="222" t="s">
        <v>148</v>
      </c>
      <c r="AU232" s="222" t="s">
        <v>82</v>
      </c>
      <c r="AV232" s="14" t="s">
        <v>82</v>
      </c>
      <c r="AW232" s="14" t="s">
        <v>4</v>
      </c>
      <c r="AX232" s="14" t="s">
        <v>80</v>
      </c>
      <c r="AY232" s="222" t="s">
        <v>133</v>
      </c>
    </row>
    <row r="233" spans="1:65" s="2" customFormat="1" ht="24.2" customHeight="1">
      <c r="A233" s="34"/>
      <c r="B233" s="35"/>
      <c r="C233" s="187" t="s">
        <v>425</v>
      </c>
      <c r="D233" s="187" t="s">
        <v>136</v>
      </c>
      <c r="E233" s="188" t="s">
        <v>426</v>
      </c>
      <c r="F233" s="189" t="s">
        <v>427</v>
      </c>
      <c r="G233" s="190" t="s">
        <v>146</v>
      </c>
      <c r="H233" s="191">
        <v>10</v>
      </c>
      <c r="I233" s="192"/>
      <c r="J233" s="193">
        <f>ROUND(I233*H233,2)</f>
        <v>0</v>
      </c>
      <c r="K233" s="194"/>
      <c r="L233" s="39"/>
      <c r="M233" s="195" t="s">
        <v>1</v>
      </c>
      <c r="N233" s="196" t="s">
        <v>37</v>
      </c>
      <c r="O233" s="71"/>
      <c r="P233" s="197">
        <f>O233*H233</f>
        <v>0</v>
      </c>
      <c r="Q233" s="197">
        <v>0</v>
      </c>
      <c r="R233" s="197">
        <f>Q233*H233</f>
        <v>0</v>
      </c>
      <c r="S233" s="197">
        <v>0</v>
      </c>
      <c r="T233" s="198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99" t="s">
        <v>197</v>
      </c>
      <c r="AT233" s="199" t="s">
        <v>136</v>
      </c>
      <c r="AU233" s="199" t="s">
        <v>82</v>
      </c>
      <c r="AY233" s="17" t="s">
        <v>133</v>
      </c>
      <c r="BE233" s="200">
        <f>IF(N233="základní",J233,0)</f>
        <v>0</v>
      </c>
      <c r="BF233" s="200">
        <f>IF(N233="snížená",J233,0)</f>
        <v>0</v>
      </c>
      <c r="BG233" s="200">
        <f>IF(N233="zákl. přenesená",J233,0)</f>
        <v>0</v>
      </c>
      <c r="BH233" s="200">
        <f>IF(N233="sníž. přenesená",J233,0)</f>
        <v>0</v>
      </c>
      <c r="BI233" s="200">
        <f>IF(N233="nulová",J233,0)</f>
        <v>0</v>
      </c>
      <c r="BJ233" s="17" t="s">
        <v>80</v>
      </c>
      <c r="BK233" s="200">
        <f>ROUND(I233*H233,2)</f>
        <v>0</v>
      </c>
      <c r="BL233" s="17" t="s">
        <v>197</v>
      </c>
      <c r="BM233" s="199" t="s">
        <v>428</v>
      </c>
    </row>
    <row r="234" spans="1:65" s="2" customFormat="1" ht="16.5" customHeight="1">
      <c r="A234" s="34"/>
      <c r="B234" s="35"/>
      <c r="C234" s="234" t="s">
        <v>429</v>
      </c>
      <c r="D234" s="234" t="s">
        <v>200</v>
      </c>
      <c r="E234" s="235" t="s">
        <v>430</v>
      </c>
      <c r="F234" s="236" t="s">
        <v>431</v>
      </c>
      <c r="G234" s="237" t="s">
        <v>146</v>
      </c>
      <c r="H234" s="238">
        <v>12</v>
      </c>
      <c r="I234" s="239"/>
      <c r="J234" s="240">
        <f>ROUND(I234*H234,2)</f>
        <v>0</v>
      </c>
      <c r="K234" s="241"/>
      <c r="L234" s="242"/>
      <c r="M234" s="243" t="s">
        <v>1</v>
      </c>
      <c r="N234" s="244" t="s">
        <v>37</v>
      </c>
      <c r="O234" s="71"/>
      <c r="P234" s="197">
        <f>O234*H234</f>
        <v>0</v>
      </c>
      <c r="Q234" s="197">
        <v>0</v>
      </c>
      <c r="R234" s="197">
        <f>Q234*H234</f>
        <v>0</v>
      </c>
      <c r="S234" s="197">
        <v>0</v>
      </c>
      <c r="T234" s="198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99" t="s">
        <v>203</v>
      </c>
      <c r="AT234" s="199" t="s">
        <v>200</v>
      </c>
      <c r="AU234" s="199" t="s">
        <v>82</v>
      </c>
      <c r="AY234" s="17" t="s">
        <v>133</v>
      </c>
      <c r="BE234" s="200">
        <f>IF(N234="základní",J234,0)</f>
        <v>0</v>
      </c>
      <c r="BF234" s="200">
        <f>IF(N234="snížená",J234,0)</f>
        <v>0</v>
      </c>
      <c r="BG234" s="200">
        <f>IF(N234="zákl. přenesená",J234,0)</f>
        <v>0</v>
      </c>
      <c r="BH234" s="200">
        <f>IF(N234="sníž. přenesená",J234,0)</f>
        <v>0</v>
      </c>
      <c r="BI234" s="200">
        <f>IF(N234="nulová",J234,0)</f>
        <v>0</v>
      </c>
      <c r="BJ234" s="17" t="s">
        <v>80</v>
      </c>
      <c r="BK234" s="200">
        <f>ROUND(I234*H234,2)</f>
        <v>0</v>
      </c>
      <c r="BL234" s="17" t="s">
        <v>197</v>
      </c>
      <c r="BM234" s="199" t="s">
        <v>432</v>
      </c>
    </row>
    <row r="235" spans="2:51" s="14" customFormat="1" ht="11.25">
      <c r="B235" s="212"/>
      <c r="C235" s="213"/>
      <c r="D235" s="203" t="s">
        <v>148</v>
      </c>
      <c r="E235" s="213"/>
      <c r="F235" s="215" t="s">
        <v>433</v>
      </c>
      <c r="G235" s="213"/>
      <c r="H235" s="216">
        <v>12</v>
      </c>
      <c r="I235" s="217"/>
      <c r="J235" s="213"/>
      <c r="K235" s="213"/>
      <c r="L235" s="218"/>
      <c r="M235" s="219"/>
      <c r="N235" s="220"/>
      <c r="O235" s="220"/>
      <c r="P235" s="220"/>
      <c r="Q235" s="220"/>
      <c r="R235" s="220"/>
      <c r="S235" s="220"/>
      <c r="T235" s="221"/>
      <c r="AT235" s="222" t="s">
        <v>148</v>
      </c>
      <c r="AU235" s="222" t="s">
        <v>82</v>
      </c>
      <c r="AV235" s="14" t="s">
        <v>82</v>
      </c>
      <c r="AW235" s="14" t="s">
        <v>4</v>
      </c>
      <c r="AX235" s="14" t="s">
        <v>80</v>
      </c>
      <c r="AY235" s="222" t="s">
        <v>133</v>
      </c>
    </row>
    <row r="236" spans="1:65" s="2" customFormat="1" ht="24.2" customHeight="1">
      <c r="A236" s="34"/>
      <c r="B236" s="35"/>
      <c r="C236" s="187" t="s">
        <v>434</v>
      </c>
      <c r="D236" s="187" t="s">
        <v>136</v>
      </c>
      <c r="E236" s="188" t="s">
        <v>435</v>
      </c>
      <c r="F236" s="189" t="s">
        <v>436</v>
      </c>
      <c r="G236" s="190" t="s">
        <v>146</v>
      </c>
      <c r="H236" s="191">
        <v>88.926</v>
      </c>
      <c r="I236" s="192"/>
      <c r="J236" s="193">
        <f>ROUND(I236*H236,2)</f>
        <v>0</v>
      </c>
      <c r="K236" s="194"/>
      <c r="L236" s="39"/>
      <c r="M236" s="195" t="s">
        <v>1</v>
      </c>
      <c r="N236" s="196" t="s">
        <v>37</v>
      </c>
      <c r="O236" s="71"/>
      <c r="P236" s="197">
        <f>O236*H236</f>
        <v>0</v>
      </c>
      <c r="Q236" s="197">
        <v>0.0002</v>
      </c>
      <c r="R236" s="197">
        <f>Q236*H236</f>
        <v>0.0177852</v>
      </c>
      <c r="S236" s="197">
        <v>0</v>
      </c>
      <c r="T236" s="198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99" t="s">
        <v>197</v>
      </c>
      <c r="AT236" s="199" t="s">
        <v>136</v>
      </c>
      <c r="AU236" s="199" t="s">
        <v>82</v>
      </c>
      <c r="AY236" s="17" t="s">
        <v>133</v>
      </c>
      <c r="BE236" s="200">
        <f>IF(N236="základní",J236,0)</f>
        <v>0</v>
      </c>
      <c r="BF236" s="200">
        <f>IF(N236="snížená",J236,0)</f>
        <v>0</v>
      </c>
      <c r="BG236" s="200">
        <f>IF(N236="zákl. přenesená",J236,0)</f>
        <v>0</v>
      </c>
      <c r="BH236" s="200">
        <f>IF(N236="sníž. přenesená",J236,0)</f>
        <v>0</v>
      </c>
      <c r="BI236" s="200">
        <f>IF(N236="nulová",J236,0)</f>
        <v>0</v>
      </c>
      <c r="BJ236" s="17" t="s">
        <v>80</v>
      </c>
      <c r="BK236" s="200">
        <f>ROUND(I236*H236,2)</f>
        <v>0</v>
      </c>
      <c r="BL236" s="17" t="s">
        <v>197</v>
      </c>
      <c r="BM236" s="199" t="s">
        <v>437</v>
      </c>
    </row>
    <row r="237" spans="1:65" s="2" customFormat="1" ht="33" customHeight="1">
      <c r="A237" s="34"/>
      <c r="B237" s="35"/>
      <c r="C237" s="187" t="s">
        <v>438</v>
      </c>
      <c r="D237" s="187" t="s">
        <v>136</v>
      </c>
      <c r="E237" s="188" t="s">
        <v>439</v>
      </c>
      <c r="F237" s="189" t="s">
        <v>440</v>
      </c>
      <c r="G237" s="190" t="s">
        <v>146</v>
      </c>
      <c r="H237" s="191">
        <v>88.926</v>
      </c>
      <c r="I237" s="192"/>
      <c r="J237" s="193">
        <f>ROUND(I237*H237,2)</f>
        <v>0</v>
      </c>
      <c r="K237" s="194"/>
      <c r="L237" s="39"/>
      <c r="M237" s="195" t="s">
        <v>1</v>
      </c>
      <c r="N237" s="196" t="s">
        <v>37</v>
      </c>
      <c r="O237" s="71"/>
      <c r="P237" s="197">
        <f>O237*H237</f>
        <v>0</v>
      </c>
      <c r="Q237" s="197">
        <v>0.00026</v>
      </c>
      <c r="R237" s="197">
        <f>Q237*H237</f>
        <v>0.023120759999999997</v>
      </c>
      <c r="S237" s="197">
        <v>0</v>
      </c>
      <c r="T237" s="198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99" t="s">
        <v>197</v>
      </c>
      <c r="AT237" s="199" t="s">
        <v>136</v>
      </c>
      <c r="AU237" s="199" t="s">
        <v>82</v>
      </c>
      <c r="AY237" s="17" t="s">
        <v>133</v>
      </c>
      <c r="BE237" s="200">
        <f>IF(N237="základní",J237,0)</f>
        <v>0</v>
      </c>
      <c r="BF237" s="200">
        <f>IF(N237="snížená",J237,0)</f>
        <v>0</v>
      </c>
      <c r="BG237" s="200">
        <f>IF(N237="zákl. přenesená",J237,0)</f>
        <v>0</v>
      </c>
      <c r="BH237" s="200">
        <f>IF(N237="sníž. přenesená",J237,0)</f>
        <v>0</v>
      </c>
      <c r="BI237" s="200">
        <f>IF(N237="nulová",J237,0)</f>
        <v>0</v>
      </c>
      <c r="BJ237" s="17" t="s">
        <v>80</v>
      </c>
      <c r="BK237" s="200">
        <f>ROUND(I237*H237,2)</f>
        <v>0</v>
      </c>
      <c r="BL237" s="17" t="s">
        <v>197</v>
      </c>
      <c r="BM237" s="199" t="s">
        <v>441</v>
      </c>
    </row>
    <row r="238" spans="2:51" s="13" customFormat="1" ht="11.25">
      <c r="B238" s="201"/>
      <c r="C238" s="202"/>
      <c r="D238" s="203" t="s">
        <v>148</v>
      </c>
      <c r="E238" s="204" t="s">
        <v>1</v>
      </c>
      <c r="F238" s="205" t="s">
        <v>442</v>
      </c>
      <c r="G238" s="202"/>
      <c r="H238" s="204" t="s">
        <v>1</v>
      </c>
      <c r="I238" s="206"/>
      <c r="J238" s="202"/>
      <c r="K238" s="202"/>
      <c r="L238" s="207"/>
      <c r="M238" s="208"/>
      <c r="N238" s="209"/>
      <c r="O238" s="209"/>
      <c r="P238" s="209"/>
      <c r="Q238" s="209"/>
      <c r="R238" s="209"/>
      <c r="S238" s="209"/>
      <c r="T238" s="210"/>
      <c r="AT238" s="211" t="s">
        <v>148</v>
      </c>
      <c r="AU238" s="211" t="s">
        <v>82</v>
      </c>
      <c r="AV238" s="13" t="s">
        <v>80</v>
      </c>
      <c r="AW238" s="13" t="s">
        <v>30</v>
      </c>
      <c r="AX238" s="13" t="s">
        <v>72</v>
      </c>
      <c r="AY238" s="211" t="s">
        <v>133</v>
      </c>
    </row>
    <row r="239" spans="2:51" s="13" customFormat="1" ht="11.25">
      <c r="B239" s="201"/>
      <c r="C239" s="202"/>
      <c r="D239" s="203" t="s">
        <v>148</v>
      </c>
      <c r="E239" s="204" t="s">
        <v>1</v>
      </c>
      <c r="F239" s="205" t="s">
        <v>443</v>
      </c>
      <c r="G239" s="202"/>
      <c r="H239" s="204" t="s">
        <v>1</v>
      </c>
      <c r="I239" s="206"/>
      <c r="J239" s="202"/>
      <c r="K239" s="202"/>
      <c r="L239" s="207"/>
      <c r="M239" s="208"/>
      <c r="N239" s="209"/>
      <c r="O239" s="209"/>
      <c r="P239" s="209"/>
      <c r="Q239" s="209"/>
      <c r="R239" s="209"/>
      <c r="S239" s="209"/>
      <c r="T239" s="210"/>
      <c r="AT239" s="211" t="s">
        <v>148</v>
      </c>
      <c r="AU239" s="211" t="s">
        <v>82</v>
      </c>
      <c r="AV239" s="13" t="s">
        <v>80</v>
      </c>
      <c r="AW239" s="13" t="s">
        <v>30</v>
      </c>
      <c r="AX239" s="13" t="s">
        <v>72</v>
      </c>
      <c r="AY239" s="211" t="s">
        <v>133</v>
      </c>
    </row>
    <row r="240" spans="2:51" s="13" customFormat="1" ht="11.25">
      <c r="B240" s="201"/>
      <c r="C240" s="202"/>
      <c r="D240" s="203" t="s">
        <v>148</v>
      </c>
      <c r="E240" s="204" t="s">
        <v>1</v>
      </c>
      <c r="F240" s="205" t="s">
        <v>444</v>
      </c>
      <c r="G240" s="202"/>
      <c r="H240" s="204" t="s">
        <v>1</v>
      </c>
      <c r="I240" s="206"/>
      <c r="J240" s="202"/>
      <c r="K240" s="202"/>
      <c r="L240" s="207"/>
      <c r="M240" s="208"/>
      <c r="N240" s="209"/>
      <c r="O240" s="209"/>
      <c r="P240" s="209"/>
      <c r="Q240" s="209"/>
      <c r="R240" s="209"/>
      <c r="S240" s="209"/>
      <c r="T240" s="210"/>
      <c r="AT240" s="211" t="s">
        <v>148</v>
      </c>
      <c r="AU240" s="211" t="s">
        <v>82</v>
      </c>
      <c r="AV240" s="13" t="s">
        <v>80</v>
      </c>
      <c r="AW240" s="13" t="s">
        <v>30</v>
      </c>
      <c r="AX240" s="13" t="s">
        <v>72</v>
      </c>
      <c r="AY240" s="211" t="s">
        <v>133</v>
      </c>
    </row>
    <row r="241" spans="2:51" s="14" customFormat="1" ht="11.25">
      <c r="B241" s="212"/>
      <c r="C241" s="213"/>
      <c r="D241" s="203" t="s">
        <v>148</v>
      </c>
      <c r="E241" s="214" t="s">
        <v>1</v>
      </c>
      <c r="F241" s="215" t="s">
        <v>445</v>
      </c>
      <c r="G241" s="213"/>
      <c r="H241" s="216">
        <v>47.024</v>
      </c>
      <c r="I241" s="217"/>
      <c r="J241" s="213"/>
      <c r="K241" s="213"/>
      <c r="L241" s="218"/>
      <c r="M241" s="219"/>
      <c r="N241" s="220"/>
      <c r="O241" s="220"/>
      <c r="P241" s="220"/>
      <c r="Q241" s="220"/>
      <c r="R241" s="220"/>
      <c r="S241" s="220"/>
      <c r="T241" s="221"/>
      <c r="AT241" s="222" t="s">
        <v>148</v>
      </c>
      <c r="AU241" s="222" t="s">
        <v>82</v>
      </c>
      <c r="AV241" s="14" t="s">
        <v>82</v>
      </c>
      <c r="AW241" s="14" t="s">
        <v>30</v>
      </c>
      <c r="AX241" s="14" t="s">
        <v>72</v>
      </c>
      <c r="AY241" s="222" t="s">
        <v>133</v>
      </c>
    </row>
    <row r="242" spans="2:51" s="13" customFormat="1" ht="11.25">
      <c r="B242" s="201"/>
      <c r="C242" s="202"/>
      <c r="D242" s="203" t="s">
        <v>148</v>
      </c>
      <c r="E242" s="204" t="s">
        <v>1</v>
      </c>
      <c r="F242" s="205" t="s">
        <v>150</v>
      </c>
      <c r="G242" s="202"/>
      <c r="H242" s="204" t="s">
        <v>1</v>
      </c>
      <c r="I242" s="206"/>
      <c r="J242" s="202"/>
      <c r="K242" s="202"/>
      <c r="L242" s="207"/>
      <c r="M242" s="208"/>
      <c r="N242" s="209"/>
      <c r="O242" s="209"/>
      <c r="P242" s="209"/>
      <c r="Q242" s="209"/>
      <c r="R242" s="209"/>
      <c r="S242" s="209"/>
      <c r="T242" s="210"/>
      <c r="AT242" s="211" t="s">
        <v>148</v>
      </c>
      <c r="AU242" s="211" t="s">
        <v>82</v>
      </c>
      <c r="AV242" s="13" t="s">
        <v>80</v>
      </c>
      <c r="AW242" s="13" t="s">
        <v>30</v>
      </c>
      <c r="AX242" s="13" t="s">
        <v>72</v>
      </c>
      <c r="AY242" s="211" t="s">
        <v>133</v>
      </c>
    </row>
    <row r="243" spans="2:51" s="14" customFormat="1" ht="11.25">
      <c r="B243" s="212"/>
      <c r="C243" s="213"/>
      <c r="D243" s="203" t="s">
        <v>148</v>
      </c>
      <c r="E243" s="214" t="s">
        <v>1</v>
      </c>
      <c r="F243" s="215" t="s">
        <v>446</v>
      </c>
      <c r="G243" s="213"/>
      <c r="H243" s="216">
        <v>10.661999999999999</v>
      </c>
      <c r="I243" s="217"/>
      <c r="J243" s="213"/>
      <c r="K243" s="213"/>
      <c r="L243" s="218"/>
      <c r="M243" s="219"/>
      <c r="N243" s="220"/>
      <c r="O243" s="220"/>
      <c r="P243" s="220"/>
      <c r="Q243" s="220"/>
      <c r="R243" s="220"/>
      <c r="S243" s="220"/>
      <c r="T243" s="221"/>
      <c r="AT243" s="222" t="s">
        <v>148</v>
      </c>
      <c r="AU243" s="222" t="s">
        <v>82</v>
      </c>
      <c r="AV243" s="14" t="s">
        <v>82</v>
      </c>
      <c r="AW243" s="14" t="s">
        <v>30</v>
      </c>
      <c r="AX243" s="14" t="s">
        <v>72</v>
      </c>
      <c r="AY243" s="222" t="s">
        <v>133</v>
      </c>
    </row>
    <row r="244" spans="2:51" s="13" customFormat="1" ht="11.25">
      <c r="B244" s="201"/>
      <c r="C244" s="202"/>
      <c r="D244" s="203" t="s">
        <v>148</v>
      </c>
      <c r="E244" s="204" t="s">
        <v>1</v>
      </c>
      <c r="F244" s="205" t="s">
        <v>152</v>
      </c>
      <c r="G244" s="202"/>
      <c r="H244" s="204" t="s">
        <v>1</v>
      </c>
      <c r="I244" s="206"/>
      <c r="J244" s="202"/>
      <c r="K244" s="202"/>
      <c r="L244" s="207"/>
      <c r="M244" s="208"/>
      <c r="N244" s="209"/>
      <c r="O244" s="209"/>
      <c r="P244" s="209"/>
      <c r="Q244" s="209"/>
      <c r="R244" s="209"/>
      <c r="S244" s="209"/>
      <c r="T244" s="210"/>
      <c r="AT244" s="211" t="s">
        <v>148</v>
      </c>
      <c r="AU244" s="211" t="s">
        <v>82</v>
      </c>
      <c r="AV244" s="13" t="s">
        <v>80</v>
      </c>
      <c r="AW244" s="13" t="s">
        <v>30</v>
      </c>
      <c r="AX244" s="13" t="s">
        <v>72</v>
      </c>
      <c r="AY244" s="211" t="s">
        <v>133</v>
      </c>
    </row>
    <row r="245" spans="2:51" s="14" customFormat="1" ht="11.25">
      <c r="B245" s="212"/>
      <c r="C245" s="213"/>
      <c r="D245" s="203" t="s">
        <v>148</v>
      </c>
      <c r="E245" s="214" t="s">
        <v>1</v>
      </c>
      <c r="F245" s="215" t="s">
        <v>447</v>
      </c>
      <c r="G245" s="213"/>
      <c r="H245" s="216">
        <v>4.919999999999999</v>
      </c>
      <c r="I245" s="217"/>
      <c r="J245" s="213"/>
      <c r="K245" s="213"/>
      <c r="L245" s="218"/>
      <c r="M245" s="219"/>
      <c r="N245" s="220"/>
      <c r="O245" s="220"/>
      <c r="P245" s="220"/>
      <c r="Q245" s="220"/>
      <c r="R245" s="220"/>
      <c r="S245" s="220"/>
      <c r="T245" s="221"/>
      <c r="AT245" s="222" t="s">
        <v>148</v>
      </c>
      <c r="AU245" s="222" t="s">
        <v>82</v>
      </c>
      <c r="AV245" s="14" t="s">
        <v>82</v>
      </c>
      <c r="AW245" s="14" t="s">
        <v>30</v>
      </c>
      <c r="AX245" s="14" t="s">
        <v>72</v>
      </c>
      <c r="AY245" s="222" t="s">
        <v>133</v>
      </c>
    </row>
    <row r="246" spans="2:51" s="13" customFormat="1" ht="11.25">
      <c r="B246" s="201"/>
      <c r="C246" s="202"/>
      <c r="D246" s="203" t="s">
        <v>148</v>
      </c>
      <c r="E246" s="204" t="s">
        <v>1</v>
      </c>
      <c r="F246" s="205" t="s">
        <v>448</v>
      </c>
      <c r="G246" s="202"/>
      <c r="H246" s="204" t="s">
        <v>1</v>
      </c>
      <c r="I246" s="206"/>
      <c r="J246" s="202"/>
      <c r="K246" s="202"/>
      <c r="L246" s="207"/>
      <c r="M246" s="208"/>
      <c r="N246" s="209"/>
      <c r="O246" s="209"/>
      <c r="P246" s="209"/>
      <c r="Q246" s="209"/>
      <c r="R246" s="209"/>
      <c r="S246" s="209"/>
      <c r="T246" s="210"/>
      <c r="AT246" s="211" t="s">
        <v>148</v>
      </c>
      <c r="AU246" s="211" t="s">
        <v>82</v>
      </c>
      <c r="AV246" s="13" t="s">
        <v>80</v>
      </c>
      <c r="AW246" s="13" t="s">
        <v>30</v>
      </c>
      <c r="AX246" s="13" t="s">
        <v>72</v>
      </c>
      <c r="AY246" s="211" t="s">
        <v>133</v>
      </c>
    </row>
    <row r="247" spans="2:51" s="14" customFormat="1" ht="11.25">
      <c r="B247" s="212"/>
      <c r="C247" s="213"/>
      <c r="D247" s="203" t="s">
        <v>148</v>
      </c>
      <c r="E247" s="214" t="s">
        <v>1</v>
      </c>
      <c r="F247" s="215" t="s">
        <v>419</v>
      </c>
      <c r="G247" s="213"/>
      <c r="H247" s="216">
        <v>26.32</v>
      </c>
      <c r="I247" s="217"/>
      <c r="J247" s="213"/>
      <c r="K247" s="213"/>
      <c r="L247" s="218"/>
      <c r="M247" s="219"/>
      <c r="N247" s="220"/>
      <c r="O247" s="220"/>
      <c r="P247" s="220"/>
      <c r="Q247" s="220"/>
      <c r="R247" s="220"/>
      <c r="S247" s="220"/>
      <c r="T247" s="221"/>
      <c r="AT247" s="222" t="s">
        <v>148</v>
      </c>
      <c r="AU247" s="222" t="s">
        <v>82</v>
      </c>
      <c r="AV247" s="14" t="s">
        <v>82</v>
      </c>
      <c r="AW247" s="14" t="s">
        <v>30</v>
      </c>
      <c r="AX247" s="14" t="s">
        <v>72</v>
      </c>
      <c r="AY247" s="222" t="s">
        <v>133</v>
      </c>
    </row>
    <row r="248" spans="2:51" s="15" customFormat="1" ht="11.25">
      <c r="B248" s="223"/>
      <c r="C248" s="224"/>
      <c r="D248" s="203" t="s">
        <v>148</v>
      </c>
      <c r="E248" s="225" t="s">
        <v>1</v>
      </c>
      <c r="F248" s="226" t="s">
        <v>156</v>
      </c>
      <c r="G248" s="224"/>
      <c r="H248" s="227">
        <v>88.926</v>
      </c>
      <c r="I248" s="228"/>
      <c r="J248" s="224"/>
      <c r="K248" s="224"/>
      <c r="L248" s="229"/>
      <c r="M248" s="230"/>
      <c r="N248" s="231"/>
      <c r="O248" s="231"/>
      <c r="P248" s="231"/>
      <c r="Q248" s="231"/>
      <c r="R248" s="231"/>
      <c r="S248" s="231"/>
      <c r="T248" s="232"/>
      <c r="AT248" s="233" t="s">
        <v>148</v>
      </c>
      <c r="AU248" s="233" t="s">
        <v>82</v>
      </c>
      <c r="AV248" s="15" t="s">
        <v>140</v>
      </c>
      <c r="AW248" s="15" t="s">
        <v>30</v>
      </c>
      <c r="AX248" s="15" t="s">
        <v>80</v>
      </c>
      <c r="AY248" s="233" t="s">
        <v>133</v>
      </c>
    </row>
    <row r="249" spans="1:65" s="2" customFormat="1" ht="24.2" customHeight="1">
      <c r="A249" s="34"/>
      <c r="B249" s="35"/>
      <c r="C249" s="187" t="s">
        <v>449</v>
      </c>
      <c r="D249" s="187" t="s">
        <v>136</v>
      </c>
      <c r="E249" s="188" t="s">
        <v>450</v>
      </c>
      <c r="F249" s="189" t="s">
        <v>451</v>
      </c>
      <c r="G249" s="190" t="s">
        <v>146</v>
      </c>
      <c r="H249" s="191">
        <v>9.1</v>
      </c>
      <c r="I249" s="192"/>
      <c r="J249" s="193">
        <f>ROUND(I249*H249,2)</f>
        <v>0</v>
      </c>
      <c r="K249" s="194"/>
      <c r="L249" s="39"/>
      <c r="M249" s="195" t="s">
        <v>1</v>
      </c>
      <c r="N249" s="196" t="s">
        <v>37</v>
      </c>
      <c r="O249" s="71"/>
      <c r="P249" s="197">
        <f>O249*H249</f>
        <v>0</v>
      </c>
      <c r="Q249" s="197">
        <v>0</v>
      </c>
      <c r="R249" s="197">
        <f>Q249*H249</f>
        <v>0</v>
      </c>
      <c r="S249" s="197">
        <v>0</v>
      </c>
      <c r="T249" s="198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99" t="s">
        <v>197</v>
      </c>
      <c r="AT249" s="199" t="s">
        <v>136</v>
      </c>
      <c r="AU249" s="199" t="s">
        <v>82</v>
      </c>
      <c r="AY249" s="17" t="s">
        <v>133</v>
      </c>
      <c r="BE249" s="200">
        <f>IF(N249="základní",J249,0)</f>
        <v>0</v>
      </c>
      <c r="BF249" s="200">
        <f>IF(N249="snížená",J249,0)</f>
        <v>0</v>
      </c>
      <c r="BG249" s="200">
        <f>IF(N249="zákl. přenesená",J249,0)</f>
        <v>0</v>
      </c>
      <c r="BH249" s="200">
        <f>IF(N249="sníž. přenesená",J249,0)</f>
        <v>0</v>
      </c>
      <c r="BI249" s="200">
        <f>IF(N249="nulová",J249,0)</f>
        <v>0</v>
      </c>
      <c r="BJ249" s="17" t="s">
        <v>80</v>
      </c>
      <c r="BK249" s="200">
        <f>ROUND(I249*H249,2)</f>
        <v>0</v>
      </c>
      <c r="BL249" s="17" t="s">
        <v>197</v>
      </c>
      <c r="BM249" s="199" t="s">
        <v>452</v>
      </c>
    </row>
    <row r="250" spans="2:51" s="13" customFormat="1" ht="11.25">
      <c r="B250" s="201"/>
      <c r="C250" s="202"/>
      <c r="D250" s="203" t="s">
        <v>148</v>
      </c>
      <c r="E250" s="204" t="s">
        <v>1</v>
      </c>
      <c r="F250" s="205" t="s">
        <v>442</v>
      </c>
      <c r="G250" s="202"/>
      <c r="H250" s="204" t="s">
        <v>1</v>
      </c>
      <c r="I250" s="206"/>
      <c r="J250" s="202"/>
      <c r="K250" s="202"/>
      <c r="L250" s="207"/>
      <c r="M250" s="208"/>
      <c r="N250" s="209"/>
      <c r="O250" s="209"/>
      <c r="P250" s="209"/>
      <c r="Q250" s="209"/>
      <c r="R250" s="209"/>
      <c r="S250" s="209"/>
      <c r="T250" s="210"/>
      <c r="AT250" s="211" t="s">
        <v>148</v>
      </c>
      <c r="AU250" s="211" t="s">
        <v>82</v>
      </c>
      <c r="AV250" s="13" t="s">
        <v>80</v>
      </c>
      <c r="AW250" s="13" t="s">
        <v>30</v>
      </c>
      <c r="AX250" s="13" t="s">
        <v>72</v>
      </c>
      <c r="AY250" s="211" t="s">
        <v>133</v>
      </c>
    </row>
    <row r="251" spans="2:51" s="13" customFormat="1" ht="11.25">
      <c r="B251" s="201"/>
      <c r="C251" s="202"/>
      <c r="D251" s="203" t="s">
        <v>148</v>
      </c>
      <c r="E251" s="204" t="s">
        <v>1</v>
      </c>
      <c r="F251" s="205" t="s">
        <v>152</v>
      </c>
      <c r="G251" s="202"/>
      <c r="H251" s="204" t="s">
        <v>1</v>
      </c>
      <c r="I251" s="206"/>
      <c r="J251" s="202"/>
      <c r="K251" s="202"/>
      <c r="L251" s="207"/>
      <c r="M251" s="208"/>
      <c r="N251" s="209"/>
      <c r="O251" s="209"/>
      <c r="P251" s="209"/>
      <c r="Q251" s="209"/>
      <c r="R251" s="209"/>
      <c r="S251" s="209"/>
      <c r="T251" s="210"/>
      <c r="AT251" s="211" t="s">
        <v>148</v>
      </c>
      <c r="AU251" s="211" t="s">
        <v>82</v>
      </c>
      <c r="AV251" s="13" t="s">
        <v>80</v>
      </c>
      <c r="AW251" s="13" t="s">
        <v>30</v>
      </c>
      <c r="AX251" s="13" t="s">
        <v>72</v>
      </c>
      <c r="AY251" s="211" t="s">
        <v>133</v>
      </c>
    </row>
    <row r="252" spans="2:51" s="14" customFormat="1" ht="11.25">
      <c r="B252" s="212"/>
      <c r="C252" s="213"/>
      <c r="D252" s="203" t="s">
        <v>148</v>
      </c>
      <c r="E252" s="214" t="s">
        <v>1</v>
      </c>
      <c r="F252" s="215" t="s">
        <v>453</v>
      </c>
      <c r="G252" s="213"/>
      <c r="H252" s="216">
        <v>4.92</v>
      </c>
      <c r="I252" s="217"/>
      <c r="J252" s="213"/>
      <c r="K252" s="213"/>
      <c r="L252" s="218"/>
      <c r="M252" s="219"/>
      <c r="N252" s="220"/>
      <c r="O252" s="220"/>
      <c r="P252" s="220"/>
      <c r="Q252" s="220"/>
      <c r="R252" s="220"/>
      <c r="S252" s="220"/>
      <c r="T252" s="221"/>
      <c r="AT252" s="222" t="s">
        <v>148</v>
      </c>
      <c r="AU252" s="222" t="s">
        <v>82</v>
      </c>
      <c r="AV252" s="14" t="s">
        <v>82</v>
      </c>
      <c r="AW252" s="14" t="s">
        <v>30</v>
      </c>
      <c r="AX252" s="14" t="s">
        <v>72</v>
      </c>
      <c r="AY252" s="222" t="s">
        <v>133</v>
      </c>
    </row>
    <row r="253" spans="2:51" s="13" customFormat="1" ht="11.25">
      <c r="B253" s="201"/>
      <c r="C253" s="202"/>
      <c r="D253" s="203" t="s">
        <v>148</v>
      </c>
      <c r="E253" s="204" t="s">
        <v>1</v>
      </c>
      <c r="F253" s="205" t="s">
        <v>448</v>
      </c>
      <c r="G253" s="202"/>
      <c r="H253" s="204" t="s">
        <v>1</v>
      </c>
      <c r="I253" s="206"/>
      <c r="J253" s="202"/>
      <c r="K253" s="202"/>
      <c r="L253" s="207"/>
      <c r="M253" s="208"/>
      <c r="N253" s="209"/>
      <c r="O253" s="209"/>
      <c r="P253" s="209"/>
      <c r="Q253" s="209"/>
      <c r="R253" s="209"/>
      <c r="S253" s="209"/>
      <c r="T253" s="210"/>
      <c r="AT253" s="211" t="s">
        <v>148</v>
      </c>
      <c r="AU253" s="211" t="s">
        <v>82</v>
      </c>
      <c r="AV253" s="13" t="s">
        <v>80</v>
      </c>
      <c r="AW253" s="13" t="s">
        <v>30</v>
      </c>
      <c r="AX253" s="13" t="s">
        <v>72</v>
      </c>
      <c r="AY253" s="211" t="s">
        <v>133</v>
      </c>
    </row>
    <row r="254" spans="2:51" s="14" customFormat="1" ht="11.25">
      <c r="B254" s="212"/>
      <c r="C254" s="213"/>
      <c r="D254" s="203" t="s">
        <v>148</v>
      </c>
      <c r="E254" s="214" t="s">
        <v>1</v>
      </c>
      <c r="F254" s="215" t="s">
        <v>153</v>
      </c>
      <c r="G254" s="213"/>
      <c r="H254" s="216">
        <v>4.18</v>
      </c>
      <c r="I254" s="217"/>
      <c r="J254" s="213"/>
      <c r="K254" s="213"/>
      <c r="L254" s="218"/>
      <c r="M254" s="219"/>
      <c r="N254" s="220"/>
      <c r="O254" s="220"/>
      <c r="P254" s="220"/>
      <c r="Q254" s="220"/>
      <c r="R254" s="220"/>
      <c r="S254" s="220"/>
      <c r="T254" s="221"/>
      <c r="AT254" s="222" t="s">
        <v>148</v>
      </c>
      <c r="AU254" s="222" t="s">
        <v>82</v>
      </c>
      <c r="AV254" s="14" t="s">
        <v>82</v>
      </c>
      <c r="AW254" s="14" t="s">
        <v>30</v>
      </c>
      <c r="AX254" s="14" t="s">
        <v>72</v>
      </c>
      <c r="AY254" s="222" t="s">
        <v>133</v>
      </c>
    </row>
    <row r="255" spans="2:51" s="15" customFormat="1" ht="11.25">
      <c r="B255" s="223"/>
      <c r="C255" s="224"/>
      <c r="D255" s="203" t="s">
        <v>148</v>
      </c>
      <c r="E255" s="225" t="s">
        <v>1</v>
      </c>
      <c r="F255" s="226" t="s">
        <v>156</v>
      </c>
      <c r="G255" s="224"/>
      <c r="H255" s="227">
        <v>9.1</v>
      </c>
      <c r="I255" s="228"/>
      <c r="J255" s="224"/>
      <c r="K255" s="224"/>
      <c r="L255" s="229"/>
      <c r="M255" s="230"/>
      <c r="N255" s="231"/>
      <c r="O255" s="231"/>
      <c r="P255" s="231"/>
      <c r="Q255" s="231"/>
      <c r="R255" s="231"/>
      <c r="S255" s="231"/>
      <c r="T255" s="232"/>
      <c r="AT255" s="233" t="s">
        <v>148</v>
      </c>
      <c r="AU255" s="233" t="s">
        <v>82</v>
      </c>
      <c r="AV255" s="15" t="s">
        <v>140</v>
      </c>
      <c r="AW255" s="15" t="s">
        <v>30</v>
      </c>
      <c r="AX255" s="15" t="s">
        <v>80</v>
      </c>
      <c r="AY255" s="233" t="s">
        <v>133</v>
      </c>
    </row>
    <row r="256" spans="2:63" s="12" customFormat="1" ht="22.9" customHeight="1">
      <c r="B256" s="171"/>
      <c r="C256" s="172"/>
      <c r="D256" s="173" t="s">
        <v>71</v>
      </c>
      <c r="E256" s="185" t="s">
        <v>454</v>
      </c>
      <c r="F256" s="185" t="s">
        <v>455</v>
      </c>
      <c r="G256" s="172"/>
      <c r="H256" s="172"/>
      <c r="I256" s="175"/>
      <c r="J256" s="186">
        <f>BK256</f>
        <v>0</v>
      </c>
      <c r="K256" s="172"/>
      <c r="L256" s="177"/>
      <c r="M256" s="178"/>
      <c r="N256" s="179"/>
      <c r="O256" s="179"/>
      <c r="P256" s="180">
        <f>P257</f>
        <v>0</v>
      </c>
      <c r="Q256" s="179"/>
      <c r="R256" s="180">
        <f>R257</f>
        <v>0</v>
      </c>
      <c r="S256" s="179"/>
      <c r="T256" s="181">
        <f>T257</f>
        <v>0</v>
      </c>
      <c r="AR256" s="182" t="s">
        <v>82</v>
      </c>
      <c r="AT256" s="183" t="s">
        <v>71</v>
      </c>
      <c r="AU256" s="183" t="s">
        <v>80</v>
      </c>
      <c r="AY256" s="182" t="s">
        <v>133</v>
      </c>
      <c r="BK256" s="184">
        <f>BK257</f>
        <v>0</v>
      </c>
    </row>
    <row r="257" spans="1:65" s="2" customFormat="1" ht="21.75" customHeight="1">
      <c r="A257" s="34"/>
      <c r="B257" s="35"/>
      <c r="C257" s="187" t="s">
        <v>456</v>
      </c>
      <c r="D257" s="187" t="s">
        <v>136</v>
      </c>
      <c r="E257" s="188" t="s">
        <v>457</v>
      </c>
      <c r="F257" s="189" t="s">
        <v>458</v>
      </c>
      <c r="G257" s="190" t="s">
        <v>459</v>
      </c>
      <c r="H257" s="191">
        <v>1</v>
      </c>
      <c r="I257" s="192"/>
      <c r="J257" s="193">
        <f>ROUND(I257*H257,2)</f>
        <v>0</v>
      </c>
      <c r="K257" s="194"/>
      <c r="L257" s="39"/>
      <c r="M257" s="245" t="s">
        <v>1</v>
      </c>
      <c r="N257" s="246" t="s">
        <v>37</v>
      </c>
      <c r="O257" s="247"/>
      <c r="P257" s="248">
        <f>O257*H257</f>
        <v>0</v>
      </c>
      <c r="Q257" s="248">
        <v>0</v>
      </c>
      <c r="R257" s="248">
        <f>Q257*H257</f>
        <v>0</v>
      </c>
      <c r="S257" s="248">
        <v>0</v>
      </c>
      <c r="T257" s="249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99" t="s">
        <v>197</v>
      </c>
      <c r="AT257" s="199" t="s">
        <v>136</v>
      </c>
      <c r="AU257" s="199" t="s">
        <v>82</v>
      </c>
      <c r="AY257" s="17" t="s">
        <v>133</v>
      </c>
      <c r="BE257" s="200">
        <f>IF(N257="základní",J257,0)</f>
        <v>0</v>
      </c>
      <c r="BF257" s="200">
        <f>IF(N257="snížená",J257,0)</f>
        <v>0</v>
      </c>
      <c r="BG257" s="200">
        <f>IF(N257="zákl. přenesená",J257,0)</f>
        <v>0</v>
      </c>
      <c r="BH257" s="200">
        <f>IF(N257="sníž. přenesená",J257,0)</f>
        <v>0</v>
      </c>
      <c r="BI257" s="200">
        <f>IF(N257="nulová",J257,0)</f>
        <v>0</v>
      </c>
      <c r="BJ257" s="17" t="s">
        <v>80</v>
      </c>
      <c r="BK257" s="200">
        <f>ROUND(I257*H257,2)</f>
        <v>0</v>
      </c>
      <c r="BL257" s="17" t="s">
        <v>197</v>
      </c>
      <c r="BM257" s="199" t="s">
        <v>460</v>
      </c>
    </row>
    <row r="258" spans="1:31" s="2" customFormat="1" ht="6.95" customHeight="1">
      <c r="A258" s="34"/>
      <c r="B258" s="54"/>
      <c r="C258" s="55"/>
      <c r="D258" s="55"/>
      <c r="E258" s="55"/>
      <c r="F258" s="55"/>
      <c r="G258" s="55"/>
      <c r="H258" s="55"/>
      <c r="I258" s="55"/>
      <c r="J258" s="55"/>
      <c r="K258" s="55"/>
      <c r="L258" s="39"/>
      <c r="M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</row>
  </sheetData>
  <sheetProtection algorithmName="SHA-512" hashValue="RhW/QHs8Fayoo82VUDNn3EGniNe7yrLgGxIebiMqDA0JSz8AdbxzFQUu2nduXZjP4aD/cWWd1fM9KfuevphmMw==" saltValue="CJ5+F0RrC6tOtbQm7ukOCgfql0pZyBnS63qWE1ly6aa7aBRSNGj5yO066JqkwUL4q61CEscjdmLsSnBCRPIYKA==" spinCount="100000" sheet="1" objects="1" scenarios="1" formatColumns="0" formatRows="0" autoFilter="0"/>
  <autoFilter ref="C127:K257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56"/>
  <sheetViews>
    <sheetView showGridLines="0" tabSelected="1" workbookViewId="0" topLeftCell="A230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AT2" s="17" t="s">
        <v>85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82</v>
      </c>
    </row>
    <row r="4" spans="2:46" s="1" customFormat="1" ht="24.95" customHeight="1">
      <c r="B4" s="20"/>
      <c r="D4" s="110" t="s">
        <v>98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291" t="str">
        <f>'Rekapitulace stavby'!K6</f>
        <v>Šlejnická 5, Praha 6</v>
      </c>
      <c r="F7" s="292"/>
      <c r="G7" s="292"/>
      <c r="H7" s="292"/>
      <c r="L7" s="20"/>
    </row>
    <row r="8" spans="1:31" s="2" customFormat="1" ht="12" customHeight="1">
      <c r="A8" s="34"/>
      <c r="B8" s="39"/>
      <c r="C8" s="34"/>
      <c r="D8" s="112" t="s">
        <v>99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3" t="s">
        <v>461</v>
      </c>
      <c r="F9" s="294"/>
      <c r="G9" s="294"/>
      <c r="H9" s="294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>
        <f>'Rekapitulace stavby'!AN8</f>
        <v>45411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23</v>
      </c>
      <c r="E14" s="34"/>
      <c r="F14" s="34"/>
      <c r="G14" s="34"/>
      <c r="H14" s="34"/>
      <c r="I14" s="112" t="s">
        <v>24</v>
      </c>
      <c r="J14" s="11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tr">
        <f>IF('Rekapitulace stavby'!E11="","",'Rekapitulace stavby'!E11)</f>
        <v xml:space="preserve"> </v>
      </c>
      <c r="F15" s="34"/>
      <c r="G15" s="34"/>
      <c r="H15" s="34"/>
      <c r="I15" s="112" t="s">
        <v>25</v>
      </c>
      <c r="J15" s="11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26</v>
      </c>
      <c r="E17" s="34"/>
      <c r="F17" s="34"/>
      <c r="G17" s="34"/>
      <c r="H17" s="34"/>
      <c r="I17" s="112" t="s">
        <v>24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5" t="str">
        <f>'Rekapitulace stavby'!E14</f>
        <v>Vyplň údaj</v>
      </c>
      <c r="F18" s="296"/>
      <c r="G18" s="296"/>
      <c r="H18" s="296"/>
      <c r="I18" s="112" t="s">
        <v>25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28</v>
      </c>
      <c r="E20" s="34"/>
      <c r="F20" s="34"/>
      <c r="G20" s="34"/>
      <c r="H20" s="34"/>
      <c r="I20" s="112" t="s">
        <v>24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 xml:space="preserve"> </v>
      </c>
      <c r="F21" s="34"/>
      <c r="G21" s="34"/>
      <c r="H21" s="34"/>
      <c r="I21" s="112" t="s">
        <v>25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29</v>
      </c>
      <c r="E23" s="34"/>
      <c r="F23" s="34"/>
      <c r="G23" s="34"/>
      <c r="H23" s="34"/>
      <c r="I23" s="112" t="s">
        <v>24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25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31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297" t="s">
        <v>1</v>
      </c>
      <c r="F27" s="297"/>
      <c r="G27" s="297"/>
      <c r="H27" s="297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32</v>
      </c>
      <c r="E30" s="34"/>
      <c r="F30" s="34"/>
      <c r="G30" s="34"/>
      <c r="H30" s="34"/>
      <c r="I30" s="34"/>
      <c r="J30" s="120">
        <f>ROUND(J129,2)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34</v>
      </c>
      <c r="G32" s="34"/>
      <c r="H32" s="34"/>
      <c r="I32" s="121" t="s">
        <v>33</v>
      </c>
      <c r="J32" s="121" t="s">
        <v>35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36</v>
      </c>
      <c r="E33" s="112" t="s">
        <v>37</v>
      </c>
      <c r="F33" s="123">
        <f>ROUND((SUM(BE129:BE255)),2)</f>
        <v>0</v>
      </c>
      <c r="G33" s="34"/>
      <c r="H33" s="34"/>
      <c r="I33" s="124">
        <v>0.21</v>
      </c>
      <c r="J33" s="123">
        <f>ROUND(((SUM(BE129:BE255))*I33),2)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38</v>
      </c>
      <c r="F34" s="123">
        <f>ROUND((SUM(BF129:BF255)),2)</f>
        <v>0</v>
      </c>
      <c r="G34" s="34"/>
      <c r="H34" s="34"/>
      <c r="I34" s="124">
        <v>0.12</v>
      </c>
      <c r="J34" s="123">
        <f>ROUND(((SUM(BF129:BF255))*I34),2)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39</v>
      </c>
      <c r="F35" s="123">
        <f>ROUND((SUM(BG129:BG255)),2)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40</v>
      </c>
      <c r="F36" s="123">
        <f>ROUND((SUM(BH129:BH255)),2)</f>
        <v>0</v>
      </c>
      <c r="G36" s="34"/>
      <c r="H36" s="34"/>
      <c r="I36" s="124">
        <v>0.12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41</v>
      </c>
      <c r="F37" s="123">
        <f>ROUND((SUM(BI129:BI255)),2)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42</v>
      </c>
      <c r="E39" s="127"/>
      <c r="F39" s="127"/>
      <c r="G39" s="128" t="s">
        <v>43</v>
      </c>
      <c r="H39" s="129" t="s">
        <v>44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45</v>
      </c>
      <c r="E50" s="133"/>
      <c r="F50" s="133"/>
      <c r="G50" s="132" t="s">
        <v>46</v>
      </c>
      <c r="H50" s="133"/>
      <c r="I50" s="133"/>
      <c r="J50" s="133"/>
      <c r="K50" s="133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4" t="s">
        <v>47</v>
      </c>
      <c r="E61" s="135"/>
      <c r="F61" s="136" t="s">
        <v>48</v>
      </c>
      <c r="G61" s="134" t="s">
        <v>47</v>
      </c>
      <c r="H61" s="135"/>
      <c r="I61" s="135"/>
      <c r="J61" s="137" t="s">
        <v>48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2" t="s">
        <v>49</v>
      </c>
      <c r="E65" s="138"/>
      <c r="F65" s="138"/>
      <c r="G65" s="132" t="s">
        <v>50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4" t="s">
        <v>47</v>
      </c>
      <c r="E76" s="135"/>
      <c r="F76" s="136" t="s">
        <v>48</v>
      </c>
      <c r="G76" s="134" t="s">
        <v>47</v>
      </c>
      <c r="H76" s="135"/>
      <c r="I76" s="135"/>
      <c r="J76" s="137" t="s">
        <v>48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101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298" t="str">
        <f>E7</f>
        <v>Šlejnická 5, Praha 6</v>
      </c>
      <c r="F85" s="299"/>
      <c r="G85" s="299"/>
      <c r="H85" s="299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99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50" t="str">
        <f>E9</f>
        <v>04 - Oprava bytu č. 506</v>
      </c>
      <c r="F87" s="300"/>
      <c r="G87" s="300"/>
      <c r="H87" s="300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>
        <f>IF(J12="","",J12)</f>
        <v>45411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23</v>
      </c>
      <c r="D91" s="36"/>
      <c r="E91" s="36"/>
      <c r="F91" s="27" t="str">
        <f>E15</f>
        <v xml:space="preserve"> </v>
      </c>
      <c r="G91" s="36"/>
      <c r="H91" s="36"/>
      <c r="I91" s="29" t="s">
        <v>28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26</v>
      </c>
      <c r="D92" s="36"/>
      <c r="E92" s="36"/>
      <c r="F92" s="27" t="str">
        <f>IF(E18="","",E18)</f>
        <v>Vyplň údaj</v>
      </c>
      <c r="G92" s="36"/>
      <c r="H92" s="36"/>
      <c r="I92" s="29" t="s">
        <v>29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102</v>
      </c>
      <c r="D94" s="144"/>
      <c r="E94" s="144"/>
      <c r="F94" s="144"/>
      <c r="G94" s="144"/>
      <c r="H94" s="144"/>
      <c r="I94" s="144"/>
      <c r="J94" s="145" t="s">
        <v>103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104</v>
      </c>
      <c r="D96" s="36"/>
      <c r="E96" s="36"/>
      <c r="F96" s="36"/>
      <c r="G96" s="36"/>
      <c r="H96" s="36"/>
      <c r="I96" s="36"/>
      <c r="J96" s="84">
        <f>J129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105</v>
      </c>
    </row>
    <row r="97" spans="2:12" s="9" customFormat="1" ht="24.95" customHeight="1">
      <c r="B97" s="147"/>
      <c r="C97" s="148"/>
      <c r="D97" s="149" t="s">
        <v>106</v>
      </c>
      <c r="E97" s="150"/>
      <c r="F97" s="150"/>
      <c r="G97" s="150"/>
      <c r="H97" s="150"/>
      <c r="I97" s="150"/>
      <c r="J97" s="151">
        <f>J130</f>
        <v>0</v>
      </c>
      <c r="K97" s="148"/>
      <c r="L97" s="152"/>
    </row>
    <row r="98" spans="2:12" s="10" customFormat="1" ht="19.9" customHeight="1">
      <c r="B98" s="153"/>
      <c r="C98" s="154"/>
      <c r="D98" s="155" t="s">
        <v>107</v>
      </c>
      <c r="E98" s="156"/>
      <c r="F98" s="156"/>
      <c r="G98" s="156"/>
      <c r="H98" s="156"/>
      <c r="I98" s="156"/>
      <c r="J98" s="157">
        <f>J131</f>
        <v>0</v>
      </c>
      <c r="K98" s="154"/>
      <c r="L98" s="158"/>
    </row>
    <row r="99" spans="2:12" s="10" customFormat="1" ht="19.9" customHeight="1">
      <c r="B99" s="153"/>
      <c r="C99" s="154"/>
      <c r="D99" s="155" t="s">
        <v>108</v>
      </c>
      <c r="E99" s="156"/>
      <c r="F99" s="156"/>
      <c r="G99" s="156"/>
      <c r="H99" s="156"/>
      <c r="I99" s="156"/>
      <c r="J99" s="157">
        <f>J133</f>
        <v>0</v>
      </c>
      <c r="K99" s="154"/>
      <c r="L99" s="158"/>
    </row>
    <row r="100" spans="2:12" s="10" customFormat="1" ht="19.9" customHeight="1">
      <c r="B100" s="153"/>
      <c r="C100" s="154"/>
      <c r="D100" s="155" t="s">
        <v>109</v>
      </c>
      <c r="E100" s="156"/>
      <c r="F100" s="156"/>
      <c r="G100" s="156"/>
      <c r="H100" s="156"/>
      <c r="I100" s="156"/>
      <c r="J100" s="157">
        <f>J146</f>
        <v>0</v>
      </c>
      <c r="K100" s="154"/>
      <c r="L100" s="158"/>
    </row>
    <row r="101" spans="2:12" s="10" customFormat="1" ht="19.9" customHeight="1">
      <c r="B101" s="153"/>
      <c r="C101" s="154"/>
      <c r="D101" s="155" t="s">
        <v>110</v>
      </c>
      <c r="E101" s="156"/>
      <c r="F101" s="156"/>
      <c r="G101" s="156"/>
      <c r="H101" s="156"/>
      <c r="I101" s="156"/>
      <c r="J101" s="157">
        <f>J154</f>
        <v>0</v>
      </c>
      <c r="K101" s="154"/>
      <c r="L101" s="158"/>
    </row>
    <row r="102" spans="2:12" s="9" customFormat="1" ht="24.95" customHeight="1">
      <c r="B102" s="147"/>
      <c r="C102" s="148"/>
      <c r="D102" s="149" t="s">
        <v>111</v>
      </c>
      <c r="E102" s="150"/>
      <c r="F102" s="150"/>
      <c r="G102" s="150"/>
      <c r="H102" s="150"/>
      <c r="I102" s="150"/>
      <c r="J102" s="151">
        <f>J157</f>
        <v>0</v>
      </c>
      <c r="K102" s="148"/>
      <c r="L102" s="152"/>
    </row>
    <row r="103" spans="2:12" s="10" customFormat="1" ht="19.9" customHeight="1">
      <c r="B103" s="153"/>
      <c r="C103" s="154"/>
      <c r="D103" s="155" t="s">
        <v>112</v>
      </c>
      <c r="E103" s="156"/>
      <c r="F103" s="156"/>
      <c r="G103" s="156"/>
      <c r="H103" s="156"/>
      <c r="I103" s="156"/>
      <c r="J103" s="157">
        <f>J158</f>
        <v>0</v>
      </c>
      <c r="K103" s="154"/>
      <c r="L103" s="158"/>
    </row>
    <row r="104" spans="2:12" s="10" customFormat="1" ht="19.9" customHeight="1">
      <c r="B104" s="153"/>
      <c r="C104" s="154"/>
      <c r="D104" s="155" t="s">
        <v>113</v>
      </c>
      <c r="E104" s="156"/>
      <c r="F104" s="156"/>
      <c r="G104" s="156"/>
      <c r="H104" s="156"/>
      <c r="I104" s="156"/>
      <c r="J104" s="157">
        <f>J180</f>
        <v>0</v>
      </c>
      <c r="K104" s="154"/>
      <c r="L104" s="158"/>
    </row>
    <row r="105" spans="2:12" s="10" customFormat="1" ht="19.9" customHeight="1">
      <c r="B105" s="153"/>
      <c r="C105" s="154"/>
      <c r="D105" s="155" t="s">
        <v>114</v>
      </c>
      <c r="E105" s="156"/>
      <c r="F105" s="156"/>
      <c r="G105" s="156"/>
      <c r="H105" s="156"/>
      <c r="I105" s="156"/>
      <c r="J105" s="157">
        <f>J186</f>
        <v>0</v>
      </c>
      <c r="K105" s="154"/>
      <c r="L105" s="158"/>
    </row>
    <row r="106" spans="2:12" s="10" customFormat="1" ht="19.9" customHeight="1">
      <c r="B106" s="153"/>
      <c r="C106" s="154"/>
      <c r="D106" s="155" t="s">
        <v>462</v>
      </c>
      <c r="E106" s="156"/>
      <c r="F106" s="156"/>
      <c r="G106" s="156"/>
      <c r="H106" s="156"/>
      <c r="I106" s="156"/>
      <c r="J106" s="157">
        <f>J188</f>
        <v>0</v>
      </c>
      <c r="K106" s="154"/>
      <c r="L106" s="158"/>
    </row>
    <row r="107" spans="2:12" s="10" customFormat="1" ht="19.9" customHeight="1">
      <c r="B107" s="153"/>
      <c r="C107" s="154"/>
      <c r="D107" s="155" t="s">
        <v>115</v>
      </c>
      <c r="E107" s="156"/>
      <c r="F107" s="156"/>
      <c r="G107" s="156"/>
      <c r="H107" s="156"/>
      <c r="I107" s="156"/>
      <c r="J107" s="157">
        <f>J207</f>
        <v>0</v>
      </c>
      <c r="K107" s="154"/>
      <c r="L107" s="158"/>
    </row>
    <row r="108" spans="2:12" s="10" customFormat="1" ht="19.9" customHeight="1">
      <c r="B108" s="153"/>
      <c r="C108" s="154"/>
      <c r="D108" s="155" t="s">
        <v>116</v>
      </c>
      <c r="E108" s="156"/>
      <c r="F108" s="156"/>
      <c r="G108" s="156"/>
      <c r="H108" s="156"/>
      <c r="I108" s="156"/>
      <c r="J108" s="157">
        <f>J218</f>
        <v>0</v>
      </c>
      <c r="K108" s="154"/>
      <c r="L108" s="158"/>
    </row>
    <row r="109" spans="2:12" s="10" customFormat="1" ht="19.9" customHeight="1">
      <c r="B109" s="153"/>
      <c r="C109" s="154"/>
      <c r="D109" s="155" t="s">
        <v>117</v>
      </c>
      <c r="E109" s="156"/>
      <c r="F109" s="156"/>
      <c r="G109" s="156"/>
      <c r="H109" s="156"/>
      <c r="I109" s="156"/>
      <c r="J109" s="157">
        <f>J252</f>
        <v>0</v>
      </c>
      <c r="K109" s="154"/>
      <c r="L109" s="158"/>
    </row>
    <row r="110" spans="1:31" s="2" customFormat="1" ht="21.75" customHeight="1">
      <c r="A110" s="34"/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5" customHeight="1">
      <c r="A111" s="34"/>
      <c r="B111" s="54"/>
      <c r="C111" s="55"/>
      <c r="D111" s="55"/>
      <c r="E111" s="55"/>
      <c r="F111" s="55"/>
      <c r="G111" s="55"/>
      <c r="H111" s="55"/>
      <c r="I111" s="55"/>
      <c r="J111" s="55"/>
      <c r="K111" s="55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5" spans="1:31" s="2" customFormat="1" ht="6.95" customHeight="1">
      <c r="A115" s="34"/>
      <c r="B115" s="56"/>
      <c r="C115" s="57"/>
      <c r="D115" s="57"/>
      <c r="E115" s="57"/>
      <c r="F115" s="57"/>
      <c r="G115" s="57"/>
      <c r="H115" s="57"/>
      <c r="I115" s="57"/>
      <c r="J115" s="57"/>
      <c r="K115" s="57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24.95" customHeight="1">
      <c r="A116" s="34"/>
      <c r="B116" s="35"/>
      <c r="C116" s="23" t="s">
        <v>118</v>
      </c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2" customHeight="1">
      <c r="A118" s="34"/>
      <c r="B118" s="35"/>
      <c r="C118" s="29" t="s">
        <v>16</v>
      </c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6.5" customHeight="1">
      <c r="A119" s="34"/>
      <c r="B119" s="35"/>
      <c r="C119" s="36"/>
      <c r="D119" s="36"/>
      <c r="E119" s="298" t="str">
        <f>E7</f>
        <v>Šlejnická 5, Praha 6</v>
      </c>
      <c r="F119" s="299"/>
      <c r="G119" s="299"/>
      <c r="H119" s="299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2" customHeight="1">
      <c r="A120" s="34"/>
      <c r="B120" s="35"/>
      <c r="C120" s="29" t="s">
        <v>99</v>
      </c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6.5" customHeight="1">
      <c r="A121" s="34"/>
      <c r="B121" s="35"/>
      <c r="C121" s="36"/>
      <c r="D121" s="36"/>
      <c r="E121" s="250" t="str">
        <f>E9</f>
        <v>04 - Oprava bytu č. 506</v>
      </c>
      <c r="F121" s="300"/>
      <c r="G121" s="300"/>
      <c r="H121" s="300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6.95" customHeight="1">
      <c r="A122" s="34"/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2" customHeight="1">
      <c r="A123" s="34"/>
      <c r="B123" s="35"/>
      <c r="C123" s="29" t="s">
        <v>20</v>
      </c>
      <c r="D123" s="36"/>
      <c r="E123" s="36"/>
      <c r="F123" s="27" t="str">
        <f>F12</f>
        <v xml:space="preserve"> </v>
      </c>
      <c r="G123" s="36"/>
      <c r="H123" s="36"/>
      <c r="I123" s="29" t="s">
        <v>22</v>
      </c>
      <c r="J123" s="66">
        <f>IF(J12="","",J12)</f>
        <v>45411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6.95" customHeight="1">
      <c r="A124" s="34"/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5.2" customHeight="1">
      <c r="A125" s="34"/>
      <c r="B125" s="35"/>
      <c r="C125" s="29" t="s">
        <v>23</v>
      </c>
      <c r="D125" s="36"/>
      <c r="E125" s="36"/>
      <c r="F125" s="27" t="str">
        <f>E15</f>
        <v xml:space="preserve"> </v>
      </c>
      <c r="G125" s="36"/>
      <c r="H125" s="36"/>
      <c r="I125" s="29" t="s">
        <v>28</v>
      </c>
      <c r="J125" s="32" t="str">
        <f>E21</f>
        <v xml:space="preserve"> </v>
      </c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5.2" customHeight="1">
      <c r="A126" s="34"/>
      <c r="B126" s="35"/>
      <c r="C126" s="29" t="s">
        <v>26</v>
      </c>
      <c r="D126" s="36"/>
      <c r="E126" s="36"/>
      <c r="F126" s="27" t="str">
        <f>IF(E18="","",E18)</f>
        <v>Vyplň údaj</v>
      </c>
      <c r="G126" s="36"/>
      <c r="H126" s="36"/>
      <c r="I126" s="29" t="s">
        <v>29</v>
      </c>
      <c r="J126" s="32" t="str">
        <f>E24</f>
        <v xml:space="preserve"> </v>
      </c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0.35" customHeight="1">
      <c r="A127" s="34"/>
      <c r="B127" s="35"/>
      <c r="C127" s="36"/>
      <c r="D127" s="36"/>
      <c r="E127" s="36"/>
      <c r="F127" s="36"/>
      <c r="G127" s="36"/>
      <c r="H127" s="36"/>
      <c r="I127" s="36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11" customFormat="1" ht="29.25" customHeight="1">
      <c r="A128" s="159"/>
      <c r="B128" s="160"/>
      <c r="C128" s="161" t="s">
        <v>119</v>
      </c>
      <c r="D128" s="162" t="s">
        <v>57</v>
      </c>
      <c r="E128" s="162" t="s">
        <v>53</v>
      </c>
      <c r="F128" s="162" t="s">
        <v>54</v>
      </c>
      <c r="G128" s="162" t="s">
        <v>120</v>
      </c>
      <c r="H128" s="162" t="s">
        <v>121</v>
      </c>
      <c r="I128" s="162" t="s">
        <v>122</v>
      </c>
      <c r="J128" s="163" t="s">
        <v>103</v>
      </c>
      <c r="K128" s="164" t="s">
        <v>123</v>
      </c>
      <c r="L128" s="165"/>
      <c r="M128" s="75" t="s">
        <v>1</v>
      </c>
      <c r="N128" s="76" t="s">
        <v>36</v>
      </c>
      <c r="O128" s="76" t="s">
        <v>124</v>
      </c>
      <c r="P128" s="76" t="s">
        <v>125</v>
      </c>
      <c r="Q128" s="76" t="s">
        <v>126</v>
      </c>
      <c r="R128" s="76" t="s">
        <v>127</v>
      </c>
      <c r="S128" s="76" t="s">
        <v>128</v>
      </c>
      <c r="T128" s="77" t="s">
        <v>129</v>
      </c>
      <c r="U128" s="159"/>
      <c r="V128" s="159"/>
      <c r="W128" s="159"/>
      <c r="X128" s="159"/>
      <c r="Y128" s="159"/>
      <c r="Z128" s="159"/>
      <c r="AA128" s="159"/>
      <c r="AB128" s="159"/>
      <c r="AC128" s="159"/>
      <c r="AD128" s="159"/>
      <c r="AE128" s="159"/>
    </row>
    <row r="129" spans="1:63" s="2" customFormat="1" ht="22.9" customHeight="1">
      <c r="A129" s="34"/>
      <c r="B129" s="35"/>
      <c r="C129" s="82" t="s">
        <v>130</v>
      </c>
      <c r="D129" s="36"/>
      <c r="E129" s="36"/>
      <c r="F129" s="36"/>
      <c r="G129" s="36"/>
      <c r="H129" s="36"/>
      <c r="I129" s="36"/>
      <c r="J129" s="166">
        <f>BK129</f>
        <v>0</v>
      </c>
      <c r="K129" s="36"/>
      <c r="L129" s="39"/>
      <c r="M129" s="78"/>
      <c r="N129" s="167"/>
      <c r="O129" s="79"/>
      <c r="P129" s="168">
        <f>P130+P157</f>
        <v>0</v>
      </c>
      <c r="Q129" s="79"/>
      <c r="R129" s="168">
        <f>R130+R157</f>
        <v>0.23468596</v>
      </c>
      <c r="S129" s="79"/>
      <c r="T129" s="169">
        <f>T130+T157</f>
        <v>0.08669706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71</v>
      </c>
      <c r="AU129" s="17" t="s">
        <v>105</v>
      </c>
      <c r="BK129" s="170">
        <f>BK130+BK157</f>
        <v>0</v>
      </c>
    </row>
    <row r="130" spans="2:63" s="12" customFormat="1" ht="25.9" customHeight="1">
      <c r="B130" s="171"/>
      <c r="C130" s="172"/>
      <c r="D130" s="173" t="s">
        <v>71</v>
      </c>
      <c r="E130" s="174" t="s">
        <v>131</v>
      </c>
      <c r="F130" s="174" t="s">
        <v>132</v>
      </c>
      <c r="G130" s="172"/>
      <c r="H130" s="172"/>
      <c r="I130" s="175"/>
      <c r="J130" s="176">
        <f>BK130</f>
        <v>0</v>
      </c>
      <c r="K130" s="172"/>
      <c r="L130" s="177"/>
      <c r="M130" s="178"/>
      <c r="N130" s="179"/>
      <c r="O130" s="179"/>
      <c r="P130" s="180">
        <f>P131+P133+P146+P154</f>
        <v>0</v>
      </c>
      <c r="Q130" s="179"/>
      <c r="R130" s="180">
        <f>R131+R133+R146+R154</f>
        <v>0.035102799999999997</v>
      </c>
      <c r="S130" s="179"/>
      <c r="T130" s="181">
        <f>T131+T133+T146+T154</f>
        <v>0</v>
      </c>
      <c r="AR130" s="182" t="s">
        <v>80</v>
      </c>
      <c r="AT130" s="183" t="s">
        <v>71</v>
      </c>
      <c r="AU130" s="183" t="s">
        <v>72</v>
      </c>
      <c r="AY130" s="182" t="s">
        <v>133</v>
      </c>
      <c r="BK130" s="184">
        <f>BK131+BK133+BK146+BK154</f>
        <v>0</v>
      </c>
    </row>
    <row r="131" spans="2:63" s="12" customFormat="1" ht="22.9" customHeight="1">
      <c r="B131" s="171"/>
      <c r="C131" s="172"/>
      <c r="D131" s="173" t="s">
        <v>71</v>
      </c>
      <c r="E131" s="185" t="s">
        <v>134</v>
      </c>
      <c r="F131" s="185" t="s">
        <v>135</v>
      </c>
      <c r="G131" s="172"/>
      <c r="H131" s="172"/>
      <c r="I131" s="175"/>
      <c r="J131" s="186">
        <f>BK131</f>
        <v>0</v>
      </c>
      <c r="K131" s="172"/>
      <c r="L131" s="177"/>
      <c r="M131" s="178"/>
      <c r="N131" s="179"/>
      <c r="O131" s="179"/>
      <c r="P131" s="180">
        <f>P132</f>
        <v>0</v>
      </c>
      <c r="Q131" s="179"/>
      <c r="R131" s="180">
        <f>R132</f>
        <v>0.033999999999999996</v>
      </c>
      <c r="S131" s="179"/>
      <c r="T131" s="181">
        <f>T132</f>
        <v>0</v>
      </c>
      <c r="AR131" s="182" t="s">
        <v>80</v>
      </c>
      <c r="AT131" s="183" t="s">
        <v>71</v>
      </c>
      <c r="AU131" s="183" t="s">
        <v>80</v>
      </c>
      <c r="AY131" s="182" t="s">
        <v>133</v>
      </c>
      <c r="BK131" s="184">
        <f>BK132</f>
        <v>0</v>
      </c>
    </row>
    <row r="132" spans="1:65" s="2" customFormat="1" ht="24.2" customHeight="1">
      <c r="A132" s="34"/>
      <c r="B132" s="35"/>
      <c r="C132" s="187" t="s">
        <v>80</v>
      </c>
      <c r="D132" s="187" t="s">
        <v>136</v>
      </c>
      <c r="E132" s="188" t="s">
        <v>137</v>
      </c>
      <c r="F132" s="189" t="s">
        <v>138</v>
      </c>
      <c r="G132" s="190" t="s">
        <v>139</v>
      </c>
      <c r="H132" s="191">
        <v>10</v>
      </c>
      <c r="I132" s="192"/>
      <c r="J132" s="193">
        <f>ROUND(I132*H132,2)</f>
        <v>0</v>
      </c>
      <c r="K132" s="194"/>
      <c r="L132" s="39"/>
      <c r="M132" s="195" t="s">
        <v>1</v>
      </c>
      <c r="N132" s="196" t="s">
        <v>37</v>
      </c>
      <c r="O132" s="71"/>
      <c r="P132" s="197">
        <f>O132*H132</f>
        <v>0</v>
      </c>
      <c r="Q132" s="197">
        <v>0.0034</v>
      </c>
      <c r="R132" s="197">
        <f>Q132*H132</f>
        <v>0.033999999999999996</v>
      </c>
      <c r="S132" s="197">
        <v>0</v>
      </c>
      <c r="T132" s="198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9" t="s">
        <v>140</v>
      </c>
      <c r="AT132" s="199" t="s">
        <v>136</v>
      </c>
      <c r="AU132" s="199" t="s">
        <v>82</v>
      </c>
      <c r="AY132" s="17" t="s">
        <v>133</v>
      </c>
      <c r="BE132" s="200">
        <f>IF(N132="základní",J132,0)</f>
        <v>0</v>
      </c>
      <c r="BF132" s="200">
        <f>IF(N132="snížená",J132,0)</f>
        <v>0</v>
      </c>
      <c r="BG132" s="200">
        <f>IF(N132="zákl. přenesená",J132,0)</f>
        <v>0</v>
      </c>
      <c r="BH132" s="200">
        <f>IF(N132="sníž. přenesená",J132,0)</f>
        <v>0</v>
      </c>
      <c r="BI132" s="200">
        <f>IF(N132="nulová",J132,0)</f>
        <v>0</v>
      </c>
      <c r="BJ132" s="17" t="s">
        <v>80</v>
      </c>
      <c r="BK132" s="200">
        <f>ROUND(I132*H132,2)</f>
        <v>0</v>
      </c>
      <c r="BL132" s="17" t="s">
        <v>140</v>
      </c>
      <c r="BM132" s="199" t="s">
        <v>463</v>
      </c>
    </row>
    <row r="133" spans="2:63" s="12" customFormat="1" ht="22.9" customHeight="1">
      <c r="B133" s="171"/>
      <c r="C133" s="172"/>
      <c r="D133" s="173" t="s">
        <v>71</v>
      </c>
      <c r="E133" s="185" t="s">
        <v>142</v>
      </c>
      <c r="F133" s="185" t="s">
        <v>143</v>
      </c>
      <c r="G133" s="172"/>
      <c r="H133" s="172"/>
      <c r="I133" s="175"/>
      <c r="J133" s="186">
        <f>BK133</f>
        <v>0</v>
      </c>
      <c r="K133" s="172"/>
      <c r="L133" s="177"/>
      <c r="M133" s="178"/>
      <c r="N133" s="179"/>
      <c r="O133" s="179"/>
      <c r="P133" s="180">
        <f>SUM(P134:P145)</f>
        <v>0</v>
      </c>
      <c r="Q133" s="179"/>
      <c r="R133" s="180">
        <f>SUM(R134:R145)</f>
        <v>0.0011028</v>
      </c>
      <c r="S133" s="179"/>
      <c r="T133" s="181">
        <f>SUM(T134:T145)</f>
        <v>0</v>
      </c>
      <c r="AR133" s="182" t="s">
        <v>80</v>
      </c>
      <c r="AT133" s="183" t="s">
        <v>71</v>
      </c>
      <c r="AU133" s="183" t="s">
        <v>80</v>
      </c>
      <c r="AY133" s="182" t="s">
        <v>133</v>
      </c>
      <c r="BK133" s="184">
        <f>SUM(BK134:BK145)</f>
        <v>0</v>
      </c>
    </row>
    <row r="134" spans="1:65" s="2" customFormat="1" ht="24.2" customHeight="1">
      <c r="A134" s="34"/>
      <c r="B134" s="35"/>
      <c r="C134" s="187" t="s">
        <v>82</v>
      </c>
      <c r="D134" s="187" t="s">
        <v>136</v>
      </c>
      <c r="E134" s="188" t="s">
        <v>144</v>
      </c>
      <c r="F134" s="189" t="s">
        <v>145</v>
      </c>
      <c r="G134" s="190" t="s">
        <v>146</v>
      </c>
      <c r="H134" s="191">
        <v>26.32</v>
      </c>
      <c r="I134" s="192"/>
      <c r="J134" s="193">
        <f>ROUND(I134*H134,2)</f>
        <v>0</v>
      </c>
      <c r="K134" s="194"/>
      <c r="L134" s="39"/>
      <c r="M134" s="195" t="s">
        <v>1</v>
      </c>
      <c r="N134" s="196" t="s">
        <v>37</v>
      </c>
      <c r="O134" s="71"/>
      <c r="P134" s="197">
        <f>O134*H134</f>
        <v>0</v>
      </c>
      <c r="Q134" s="197">
        <v>4E-05</v>
      </c>
      <c r="R134" s="197">
        <f>Q134*H134</f>
        <v>0.0010528</v>
      </c>
      <c r="S134" s="197">
        <v>0</v>
      </c>
      <c r="T134" s="198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9" t="s">
        <v>140</v>
      </c>
      <c r="AT134" s="199" t="s">
        <v>136</v>
      </c>
      <c r="AU134" s="199" t="s">
        <v>82</v>
      </c>
      <c r="AY134" s="17" t="s">
        <v>133</v>
      </c>
      <c r="BE134" s="200">
        <f>IF(N134="základní",J134,0)</f>
        <v>0</v>
      </c>
      <c r="BF134" s="200">
        <f>IF(N134="snížená",J134,0)</f>
        <v>0</v>
      </c>
      <c r="BG134" s="200">
        <f>IF(N134="zákl. přenesená",J134,0)</f>
        <v>0</v>
      </c>
      <c r="BH134" s="200">
        <f>IF(N134="sníž. přenesená",J134,0)</f>
        <v>0</v>
      </c>
      <c r="BI134" s="200">
        <f>IF(N134="nulová",J134,0)</f>
        <v>0</v>
      </c>
      <c r="BJ134" s="17" t="s">
        <v>80</v>
      </c>
      <c r="BK134" s="200">
        <f>ROUND(I134*H134,2)</f>
        <v>0</v>
      </c>
      <c r="BL134" s="17" t="s">
        <v>140</v>
      </c>
      <c r="BM134" s="199" t="s">
        <v>464</v>
      </c>
    </row>
    <row r="135" spans="2:51" s="13" customFormat="1" ht="22.5">
      <c r="B135" s="201"/>
      <c r="C135" s="202"/>
      <c r="D135" s="203" t="s">
        <v>148</v>
      </c>
      <c r="E135" s="204" t="s">
        <v>1</v>
      </c>
      <c r="F135" s="205" t="s">
        <v>149</v>
      </c>
      <c r="G135" s="202"/>
      <c r="H135" s="204" t="s">
        <v>1</v>
      </c>
      <c r="I135" s="206"/>
      <c r="J135" s="202"/>
      <c r="K135" s="202"/>
      <c r="L135" s="207"/>
      <c r="M135" s="208"/>
      <c r="N135" s="209"/>
      <c r="O135" s="209"/>
      <c r="P135" s="209"/>
      <c r="Q135" s="209"/>
      <c r="R135" s="209"/>
      <c r="S135" s="209"/>
      <c r="T135" s="210"/>
      <c r="AT135" s="211" t="s">
        <v>148</v>
      </c>
      <c r="AU135" s="211" t="s">
        <v>82</v>
      </c>
      <c r="AV135" s="13" t="s">
        <v>80</v>
      </c>
      <c r="AW135" s="13" t="s">
        <v>30</v>
      </c>
      <c r="AX135" s="13" t="s">
        <v>72</v>
      </c>
      <c r="AY135" s="211" t="s">
        <v>133</v>
      </c>
    </row>
    <row r="136" spans="2:51" s="13" customFormat="1" ht="11.25">
      <c r="B136" s="201"/>
      <c r="C136" s="202"/>
      <c r="D136" s="203" t="s">
        <v>148</v>
      </c>
      <c r="E136" s="204" t="s">
        <v>1</v>
      </c>
      <c r="F136" s="205" t="s">
        <v>150</v>
      </c>
      <c r="G136" s="202"/>
      <c r="H136" s="204" t="s">
        <v>1</v>
      </c>
      <c r="I136" s="206"/>
      <c r="J136" s="202"/>
      <c r="K136" s="202"/>
      <c r="L136" s="207"/>
      <c r="M136" s="208"/>
      <c r="N136" s="209"/>
      <c r="O136" s="209"/>
      <c r="P136" s="209"/>
      <c r="Q136" s="209"/>
      <c r="R136" s="209"/>
      <c r="S136" s="209"/>
      <c r="T136" s="210"/>
      <c r="AT136" s="211" t="s">
        <v>148</v>
      </c>
      <c r="AU136" s="211" t="s">
        <v>82</v>
      </c>
      <c r="AV136" s="13" t="s">
        <v>80</v>
      </c>
      <c r="AW136" s="13" t="s">
        <v>30</v>
      </c>
      <c r="AX136" s="13" t="s">
        <v>72</v>
      </c>
      <c r="AY136" s="211" t="s">
        <v>133</v>
      </c>
    </row>
    <row r="137" spans="2:51" s="14" customFormat="1" ht="11.25">
      <c r="B137" s="212"/>
      <c r="C137" s="213"/>
      <c r="D137" s="203" t="s">
        <v>148</v>
      </c>
      <c r="E137" s="214" t="s">
        <v>1</v>
      </c>
      <c r="F137" s="215" t="s">
        <v>151</v>
      </c>
      <c r="G137" s="213"/>
      <c r="H137" s="216">
        <v>1.9799999999999998</v>
      </c>
      <c r="I137" s="217"/>
      <c r="J137" s="213"/>
      <c r="K137" s="213"/>
      <c r="L137" s="218"/>
      <c r="M137" s="219"/>
      <c r="N137" s="220"/>
      <c r="O137" s="220"/>
      <c r="P137" s="220"/>
      <c r="Q137" s="220"/>
      <c r="R137" s="220"/>
      <c r="S137" s="220"/>
      <c r="T137" s="221"/>
      <c r="AT137" s="222" t="s">
        <v>148</v>
      </c>
      <c r="AU137" s="222" t="s">
        <v>82</v>
      </c>
      <c r="AV137" s="14" t="s">
        <v>82</v>
      </c>
      <c r="AW137" s="14" t="s">
        <v>30</v>
      </c>
      <c r="AX137" s="14" t="s">
        <v>72</v>
      </c>
      <c r="AY137" s="222" t="s">
        <v>133</v>
      </c>
    </row>
    <row r="138" spans="2:51" s="13" customFormat="1" ht="11.25">
      <c r="B138" s="201"/>
      <c r="C138" s="202"/>
      <c r="D138" s="203" t="s">
        <v>148</v>
      </c>
      <c r="E138" s="204" t="s">
        <v>1</v>
      </c>
      <c r="F138" s="205" t="s">
        <v>152</v>
      </c>
      <c r="G138" s="202"/>
      <c r="H138" s="204" t="s">
        <v>1</v>
      </c>
      <c r="I138" s="206"/>
      <c r="J138" s="202"/>
      <c r="K138" s="202"/>
      <c r="L138" s="207"/>
      <c r="M138" s="208"/>
      <c r="N138" s="209"/>
      <c r="O138" s="209"/>
      <c r="P138" s="209"/>
      <c r="Q138" s="209"/>
      <c r="R138" s="209"/>
      <c r="S138" s="209"/>
      <c r="T138" s="210"/>
      <c r="AT138" s="211" t="s">
        <v>148</v>
      </c>
      <c r="AU138" s="211" t="s">
        <v>82</v>
      </c>
      <c r="AV138" s="13" t="s">
        <v>80</v>
      </c>
      <c r="AW138" s="13" t="s">
        <v>30</v>
      </c>
      <c r="AX138" s="13" t="s">
        <v>72</v>
      </c>
      <c r="AY138" s="211" t="s">
        <v>133</v>
      </c>
    </row>
    <row r="139" spans="2:51" s="14" customFormat="1" ht="11.25">
      <c r="B139" s="212"/>
      <c r="C139" s="213"/>
      <c r="D139" s="203" t="s">
        <v>148</v>
      </c>
      <c r="E139" s="214" t="s">
        <v>1</v>
      </c>
      <c r="F139" s="215" t="s">
        <v>153</v>
      </c>
      <c r="G139" s="213"/>
      <c r="H139" s="216">
        <v>4.18</v>
      </c>
      <c r="I139" s="217"/>
      <c r="J139" s="213"/>
      <c r="K139" s="213"/>
      <c r="L139" s="218"/>
      <c r="M139" s="219"/>
      <c r="N139" s="220"/>
      <c r="O139" s="220"/>
      <c r="P139" s="220"/>
      <c r="Q139" s="220"/>
      <c r="R139" s="220"/>
      <c r="S139" s="220"/>
      <c r="T139" s="221"/>
      <c r="AT139" s="222" t="s">
        <v>148</v>
      </c>
      <c r="AU139" s="222" t="s">
        <v>82</v>
      </c>
      <c r="AV139" s="14" t="s">
        <v>82</v>
      </c>
      <c r="AW139" s="14" t="s">
        <v>30</v>
      </c>
      <c r="AX139" s="14" t="s">
        <v>72</v>
      </c>
      <c r="AY139" s="222" t="s">
        <v>133</v>
      </c>
    </row>
    <row r="140" spans="2:51" s="13" customFormat="1" ht="11.25">
      <c r="B140" s="201"/>
      <c r="C140" s="202"/>
      <c r="D140" s="203" t="s">
        <v>148</v>
      </c>
      <c r="E140" s="204" t="s">
        <v>1</v>
      </c>
      <c r="F140" s="205" t="s">
        <v>154</v>
      </c>
      <c r="G140" s="202"/>
      <c r="H140" s="204" t="s">
        <v>1</v>
      </c>
      <c r="I140" s="206"/>
      <c r="J140" s="202"/>
      <c r="K140" s="202"/>
      <c r="L140" s="207"/>
      <c r="M140" s="208"/>
      <c r="N140" s="209"/>
      <c r="O140" s="209"/>
      <c r="P140" s="209"/>
      <c r="Q140" s="209"/>
      <c r="R140" s="209"/>
      <c r="S140" s="209"/>
      <c r="T140" s="210"/>
      <c r="AT140" s="211" t="s">
        <v>148</v>
      </c>
      <c r="AU140" s="211" t="s">
        <v>82</v>
      </c>
      <c r="AV140" s="13" t="s">
        <v>80</v>
      </c>
      <c r="AW140" s="13" t="s">
        <v>30</v>
      </c>
      <c r="AX140" s="13" t="s">
        <v>72</v>
      </c>
      <c r="AY140" s="211" t="s">
        <v>133</v>
      </c>
    </row>
    <row r="141" spans="2:51" s="14" customFormat="1" ht="11.25">
      <c r="B141" s="212"/>
      <c r="C141" s="213"/>
      <c r="D141" s="203" t="s">
        <v>148</v>
      </c>
      <c r="E141" s="214" t="s">
        <v>1</v>
      </c>
      <c r="F141" s="215" t="s">
        <v>155</v>
      </c>
      <c r="G141" s="213"/>
      <c r="H141" s="216">
        <v>20.16</v>
      </c>
      <c r="I141" s="217"/>
      <c r="J141" s="213"/>
      <c r="K141" s="213"/>
      <c r="L141" s="218"/>
      <c r="M141" s="219"/>
      <c r="N141" s="220"/>
      <c r="O141" s="220"/>
      <c r="P141" s="220"/>
      <c r="Q141" s="220"/>
      <c r="R141" s="220"/>
      <c r="S141" s="220"/>
      <c r="T141" s="221"/>
      <c r="AT141" s="222" t="s">
        <v>148</v>
      </c>
      <c r="AU141" s="222" t="s">
        <v>82</v>
      </c>
      <c r="AV141" s="14" t="s">
        <v>82</v>
      </c>
      <c r="AW141" s="14" t="s">
        <v>30</v>
      </c>
      <c r="AX141" s="14" t="s">
        <v>72</v>
      </c>
      <c r="AY141" s="222" t="s">
        <v>133</v>
      </c>
    </row>
    <row r="142" spans="2:51" s="15" customFormat="1" ht="11.25">
      <c r="B142" s="223"/>
      <c r="C142" s="224"/>
      <c r="D142" s="203" t="s">
        <v>148</v>
      </c>
      <c r="E142" s="225" t="s">
        <v>1</v>
      </c>
      <c r="F142" s="226" t="s">
        <v>156</v>
      </c>
      <c r="G142" s="224"/>
      <c r="H142" s="227">
        <v>26.32</v>
      </c>
      <c r="I142" s="228"/>
      <c r="J142" s="224"/>
      <c r="K142" s="224"/>
      <c r="L142" s="229"/>
      <c r="M142" s="230"/>
      <c r="N142" s="231"/>
      <c r="O142" s="231"/>
      <c r="P142" s="231"/>
      <c r="Q142" s="231"/>
      <c r="R142" s="231"/>
      <c r="S142" s="231"/>
      <c r="T142" s="232"/>
      <c r="AT142" s="233" t="s">
        <v>148</v>
      </c>
      <c r="AU142" s="233" t="s">
        <v>82</v>
      </c>
      <c r="AV142" s="15" t="s">
        <v>140</v>
      </c>
      <c r="AW142" s="15" t="s">
        <v>30</v>
      </c>
      <c r="AX142" s="15" t="s">
        <v>80</v>
      </c>
      <c r="AY142" s="233" t="s">
        <v>133</v>
      </c>
    </row>
    <row r="143" spans="1:65" s="2" customFormat="1" ht="16.5" customHeight="1">
      <c r="A143" s="34"/>
      <c r="B143" s="35"/>
      <c r="C143" s="187" t="s">
        <v>159</v>
      </c>
      <c r="D143" s="187" t="s">
        <v>136</v>
      </c>
      <c r="E143" s="188" t="s">
        <v>465</v>
      </c>
      <c r="F143" s="189" t="s">
        <v>466</v>
      </c>
      <c r="G143" s="190" t="s">
        <v>146</v>
      </c>
      <c r="H143" s="191">
        <v>5</v>
      </c>
      <c r="I143" s="192"/>
      <c r="J143" s="193">
        <f>ROUND(I143*H143,2)</f>
        <v>0</v>
      </c>
      <c r="K143" s="194"/>
      <c r="L143" s="39"/>
      <c r="M143" s="195" t="s">
        <v>1</v>
      </c>
      <c r="N143" s="196" t="s">
        <v>37</v>
      </c>
      <c r="O143" s="71"/>
      <c r="P143" s="197">
        <f>O143*H143</f>
        <v>0</v>
      </c>
      <c r="Q143" s="197">
        <v>1E-05</v>
      </c>
      <c r="R143" s="197">
        <f>Q143*H143</f>
        <v>5E-05</v>
      </c>
      <c r="S143" s="197">
        <v>0</v>
      </c>
      <c r="T143" s="19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9" t="s">
        <v>140</v>
      </c>
      <c r="AT143" s="199" t="s">
        <v>136</v>
      </c>
      <c r="AU143" s="199" t="s">
        <v>82</v>
      </c>
      <c r="AY143" s="17" t="s">
        <v>133</v>
      </c>
      <c r="BE143" s="200">
        <f>IF(N143="základní",J143,0)</f>
        <v>0</v>
      </c>
      <c r="BF143" s="200">
        <f>IF(N143="snížená",J143,0)</f>
        <v>0</v>
      </c>
      <c r="BG143" s="200">
        <f>IF(N143="zákl. přenesená",J143,0)</f>
        <v>0</v>
      </c>
      <c r="BH143" s="200">
        <f>IF(N143="sníž. přenesená",J143,0)</f>
        <v>0</v>
      </c>
      <c r="BI143" s="200">
        <f>IF(N143="nulová",J143,0)</f>
        <v>0</v>
      </c>
      <c r="BJ143" s="17" t="s">
        <v>80</v>
      </c>
      <c r="BK143" s="200">
        <f>ROUND(I143*H143,2)</f>
        <v>0</v>
      </c>
      <c r="BL143" s="17" t="s">
        <v>140</v>
      </c>
      <c r="BM143" s="199" t="s">
        <v>467</v>
      </c>
    </row>
    <row r="144" spans="2:51" s="13" customFormat="1" ht="11.25">
      <c r="B144" s="201"/>
      <c r="C144" s="202"/>
      <c r="D144" s="203" t="s">
        <v>148</v>
      </c>
      <c r="E144" s="204" t="s">
        <v>1</v>
      </c>
      <c r="F144" s="205" t="s">
        <v>468</v>
      </c>
      <c r="G144" s="202"/>
      <c r="H144" s="204" t="s">
        <v>1</v>
      </c>
      <c r="I144" s="206"/>
      <c r="J144" s="202"/>
      <c r="K144" s="202"/>
      <c r="L144" s="207"/>
      <c r="M144" s="208"/>
      <c r="N144" s="209"/>
      <c r="O144" s="209"/>
      <c r="P144" s="209"/>
      <c r="Q144" s="209"/>
      <c r="R144" s="209"/>
      <c r="S144" s="209"/>
      <c r="T144" s="210"/>
      <c r="AT144" s="211" t="s">
        <v>148</v>
      </c>
      <c r="AU144" s="211" t="s">
        <v>82</v>
      </c>
      <c r="AV144" s="13" t="s">
        <v>80</v>
      </c>
      <c r="AW144" s="13" t="s">
        <v>30</v>
      </c>
      <c r="AX144" s="13" t="s">
        <v>72</v>
      </c>
      <c r="AY144" s="211" t="s">
        <v>133</v>
      </c>
    </row>
    <row r="145" spans="2:51" s="14" customFormat="1" ht="11.25">
      <c r="B145" s="212"/>
      <c r="C145" s="213"/>
      <c r="D145" s="203" t="s">
        <v>148</v>
      </c>
      <c r="E145" s="214" t="s">
        <v>1</v>
      </c>
      <c r="F145" s="215" t="s">
        <v>469</v>
      </c>
      <c r="G145" s="213"/>
      <c r="H145" s="216">
        <v>5</v>
      </c>
      <c r="I145" s="217"/>
      <c r="J145" s="213"/>
      <c r="K145" s="213"/>
      <c r="L145" s="218"/>
      <c r="M145" s="219"/>
      <c r="N145" s="220"/>
      <c r="O145" s="220"/>
      <c r="P145" s="220"/>
      <c r="Q145" s="220"/>
      <c r="R145" s="220"/>
      <c r="S145" s="220"/>
      <c r="T145" s="221"/>
      <c r="AT145" s="222" t="s">
        <v>148</v>
      </c>
      <c r="AU145" s="222" t="s">
        <v>82</v>
      </c>
      <c r="AV145" s="14" t="s">
        <v>82</v>
      </c>
      <c r="AW145" s="14" t="s">
        <v>30</v>
      </c>
      <c r="AX145" s="14" t="s">
        <v>80</v>
      </c>
      <c r="AY145" s="222" t="s">
        <v>133</v>
      </c>
    </row>
    <row r="146" spans="2:63" s="12" customFormat="1" ht="22.9" customHeight="1">
      <c r="B146" s="171"/>
      <c r="C146" s="172"/>
      <c r="D146" s="173" t="s">
        <v>71</v>
      </c>
      <c r="E146" s="185" t="s">
        <v>157</v>
      </c>
      <c r="F146" s="185" t="s">
        <v>158</v>
      </c>
      <c r="G146" s="172"/>
      <c r="H146" s="172"/>
      <c r="I146" s="175"/>
      <c r="J146" s="186">
        <f>BK146</f>
        <v>0</v>
      </c>
      <c r="K146" s="172"/>
      <c r="L146" s="177"/>
      <c r="M146" s="178"/>
      <c r="N146" s="179"/>
      <c r="O146" s="179"/>
      <c r="P146" s="180">
        <f>SUM(P147:P153)</f>
        <v>0</v>
      </c>
      <c r="Q146" s="179"/>
      <c r="R146" s="180">
        <f>SUM(R147:R153)</f>
        <v>0</v>
      </c>
      <c r="S146" s="179"/>
      <c r="T146" s="181">
        <f>SUM(T147:T153)</f>
        <v>0</v>
      </c>
      <c r="AR146" s="182" t="s">
        <v>80</v>
      </c>
      <c r="AT146" s="183" t="s">
        <v>71</v>
      </c>
      <c r="AU146" s="183" t="s">
        <v>80</v>
      </c>
      <c r="AY146" s="182" t="s">
        <v>133</v>
      </c>
      <c r="BK146" s="184">
        <f>SUM(BK147:BK153)</f>
        <v>0</v>
      </c>
    </row>
    <row r="147" spans="1:65" s="2" customFormat="1" ht="24.2" customHeight="1">
      <c r="A147" s="34"/>
      <c r="B147" s="35"/>
      <c r="C147" s="187" t="s">
        <v>140</v>
      </c>
      <c r="D147" s="187" t="s">
        <v>136</v>
      </c>
      <c r="E147" s="188" t="s">
        <v>470</v>
      </c>
      <c r="F147" s="189" t="s">
        <v>471</v>
      </c>
      <c r="G147" s="190" t="s">
        <v>162</v>
      </c>
      <c r="H147" s="191">
        <v>0.087</v>
      </c>
      <c r="I147" s="192"/>
      <c r="J147" s="193">
        <f>ROUND(I147*H147,2)</f>
        <v>0</v>
      </c>
      <c r="K147" s="194"/>
      <c r="L147" s="39"/>
      <c r="M147" s="195" t="s">
        <v>1</v>
      </c>
      <c r="N147" s="196" t="s">
        <v>37</v>
      </c>
      <c r="O147" s="71"/>
      <c r="P147" s="197">
        <f>O147*H147</f>
        <v>0</v>
      </c>
      <c r="Q147" s="197">
        <v>0</v>
      </c>
      <c r="R147" s="197">
        <f>Q147*H147</f>
        <v>0</v>
      </c>
      <c r="S147" s="197">
        <v>0</v>
      </c>
      <c r="T147" s="198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9" t="s">
        <v>140</v>
      </c>
      <c r="AT147" s="199" t="s">
        <v>136</v>
      </c>
      <c r="AU147" s="199" t="s">
        <v>82</v>
      </c>
      <c r="AY147" s="17" t="s">
        <v>133</v>
      </c>
      <c r="BE147" s="200">
        <f>IF(N147="základní",J147,0)</f>
        <v>0</v>
      </c>
      <c r="BF147" s="200">
        <f>IF(N147="snížená",J147,0)</f>
        <v>0</v>
      </c>
      <c r="BG147" s="200">
        <f>IF(N147="zákl. přenesená",J147,0)</f>
        <v>0</v>
      </c>
      <c r="BH147" s="200">
        <f>IF(N147="sníž. přenesená",J147,0)</f>
        <v>0</v>
      </c>
      <c r="BI147" s="200">
        <f>IF(N147="nulová",J147,0)</f>
        <v>0</v>
      </c>
      <c r="BJ147" s="17" t="s">
        <v>80</v>
      </c>
      <c r="BK147" s="200">
        <f>ROUND(I147*H147,2)</f>
        <v>0</v>
      </c>
      <c r="BL147" s="17" t="s">
        <v>140</v>
      </c>
      <c r="BM147" s="199" t="s">
        <v>472</v>
      </c>
    </row>
    <row r="148" spans="1:65" s="2" customFormat="1" ht="33" customHeight="1">
      <c r="A148" s="34"/>
      <c r="B148" s="35"/>
      <c r="C148" s="187" t="s">
        <v>168</v>
      </c>
      <c r="D148" s="187" t="s">
        <v>136</v>
      </c>
      <c r="E148" s="188" t="s">
        <v>164</v>
      </c>
      <c r="F148" s="189" t="s">
        <v>165</v>
      </c>
      <c r="G148" s="190" t="s">
        <v>162</v>
      </c>
      <c r="H148" s="191">
        <v>0.174</v>
      </c>
      <c r="I148" s="192"/>
      <c r="J148" s="193">
        <f>ROUND(I148*H148,2)</f>
        <v>0</v>
      </c>
      <c r="K148" s="194"/>
      <c r="L148" s="39"/>
      <c r="M148" s="195" t="s">
        <v>1</v>
      </c>
      <c r="N148" s="196" t="s">
        <v>37</v>
      </c>
      <c r="O148" s="71"/>
      <c r="P148" s="197">
        <f>O148*H148</f>
        <v>0</v>
      </c>
      <c r="Q148" s="197">
        <v>0</v>
      </c>
      <c r="R148" s="197">
        <f>Q148*H148</f>
        <v>0</v>
      </c>
      <c r="S148" s="197">
        <v>0</v>
      </c>
      <c r="T148" s="198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9" t="s">
        <v>140</v>
      </c>
      <c r="AT148" s="199" t="s">
        <v>136</v>
      </c>
      <c r="AU148" s="199" t="s">
        <v>82</v>
      </c>
      <c r="AY148" s="17" t="s">
        <v>133</v>
      </c>
      <c r="BE148" s="200">
        <f>IF(N148="základní",J148,0)</f>
        <v>0</v>
      </c>
      <c r="BF148" s="200">
        <f>IF(N148="snížená",J148,0)</f>
        <v>0</v>
      </c>
      <c r="BG148" s="200">
        <f>IF(N148="zákl. přenesená",J148,0)</f>
        <v>0</v>
      </c>
      <c r="BH148" s="200">
        <f>IF(N148="sníž. přenesená",J148,0)</f>
        <v>0</v>
      </c>
      <c r="BI148" s="200">
        <f>IF(N148="nulová",J148,0)</f>
        <v>0</v>
      </c>
      <c r="BJ148" s="17" t="s">
        <v>80</v>
      </c>
      <c r="BK148" s="200">
        <f>ROUND(I148*H148,2)</f>
        <v>0</v>
      </c>
      <c r="BL148" s="17" t="s">
        <v>140</v>
      </c>
      <c r="BM148" s="199" t="s">
        <v>473</v>
      </c>
    </row>
    <row r="149" spans="2:51" s="14" customFormat="1" ht="11.25">
      <c r="B149" s="212"/>
      <c r="C149" s="213"/>
      <c r="D149" s="203" t="s">
        <v>148</v>
      </c>
      <c r="E149" s="213"/>
      <c r="F149" s="215" t="s">
        <v>474</v>
      </c>
      <c r="G149" s="213"/>
      <c r="H149" s="216">
        <v>0.174</v>
      </c>
      <c r="I149" s="217"/>
      <c r="J149" s="213"/>
      <c r="K149" s="213"/>
      <c r="L149" s="218"/>
      <c r="M149" s="219"/>
      <c r="N149" s="220"/>
      <c r="O149" s="220"/>
      <c r="P149" s="220"/>
      <c r="Q149" s="220"/>
      <c r="R149" s="220"/>
      <c r="S149" s="220"/>
      <c r="T149" s="221"/>
      <c r="AT149" s="222" t="s">
        <v>148</v>
      </c>
      <c r="AU149" s="222" t="s">
        <v>82</v>
      </c>
      <c r="AV149" s="14" t="s">
        <v>82</v>
      </c>
      <c r="AW149" s="14" t="s">
        <v>4</v>
      </c>
      <c r="AX149" s="14" t="s">
        <v>80</v>
      </c>
      <c r="AY149" s="222" t="s">
        <v>133</v>
      </c>
    </row>
    <row r="150" spans="1:65" s="2" customFormat="1" ht="24.2" customHeight="1">
      <c r="A150" s="34"/>
      <c r="B150" s="35"/>
      <c r="C150" s="187" t="s">
        <v>134</v>
      </c>
      <c r="D150" s="187" t="s">
        <v>136</v>
      </c>
      <c r="E150" s="188" t="s">
        <v>169</v>
      </c>
      <c r="F150" s="189" t="s">
        <v>170</v>
      </c>
      <c r="G150" s="190" t="s">
        <v>162</v>
      </c>
      <c r="H150" s="191">
        <v>0.087</v>
      </c>
      <c r="I150" s="192"/>
      <c r="J150" s="193">
        <f>ROUND(I150*H150,2)</f>
        <v>0</v>
      </c>
      <c r="K150" s="194"/>
      <c r="L150" s="39"/>
      <c r="M150" s="195" t="s">
        <v>1</v>
      </c>
      <c r="N150" s="196" t="s">
        <v>37</v>
      </c>
      <c r="O150" s="71"/>
      <c r="P150" s="197">
        <f>O150*H150</f>
        <v>0</v>
      </c>
      <c r="Q150" s="197">
        <v>0</v>
      </c>
      <c r="R150" s="197">
        <f>Q150*H150</f>
        <v>0</v>
      </c>
      <c r="S150" s="197">
        <v>0</v>
      </c>
      <c r="T150" s="19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9" t="s">
        <v>140</v>
      </c>
      <c r="AT150" s="199" t="s">
        <v>136</v>
      </c>
      <c r="AU150" s="199" t="s">
        <v>82</v>
      </c>
      <c r="AY150" s="17" t="s">
        <v>133</v>
      </c>
      <c r="BE150" s="200">
        <f>IF(N150="základní",J150,0)</f>
        <v>0</v>
      </c>
      <c r="BF150" s="200">
        <f>IF(N150="snížená",J150,0)</f>
        <v>0</v>
      </c>
      <c r="BG150" s="200">
        <f>IF(N150="zákl. přenesená",J150,0)</f>
        <v>0</v>
      </c>
      <c r="BH150" s="200">
        <f>IF(N150="sníž. přenesená",J150,0)</f>
        <v>0</v>
      </c>
      <c r="BI150" s="200">
        <f>IF(N150="nulová",J150,0)</f>
        <v>0</v>
      </c>
      <c r="BJ150" s="17" t="s">
        <v>80</v>
      </c>
      <c r="BK150" s="200">
        <f>ROUND(I150*H150,2)</f>
        <v>0</v>
      </c>
      <c r="BL150" s="17" t="s">
        <v>140</v>
      </c>
      <c r="BM150" s="199" t="s">
        <v>475</v>
      </c>
    </row>
    <row r="151" spans="1:65" s="2" customFormat="1" ht="24.2" customHeight="1">
      <c r="A151" s="34"/>
      <c r="B151" s="35"/>
      <c r="C151" s="187" t="s">
        <v>176</v>
      </c>
      <c r="D151" s="187" t="s">
        <v>136</v>
      </c>
      <c r="E151" s="188" t="s">
        <v>172</v>
      </c>
      <c r="F151" s="189" t="s">
        <v>173</v>
      </c>
      <c r="G151" s="190" t="s">
        <v>162</v>
      </c>
      <c r="H151" s="191">
        <v>1.653</v>
      </c>
      <c r="I151" s="192"/>
      <c r="J151" s="193">
        <f>ROUND(I151*H151,2)</f>
        <v>0</v>
      </c>
      <c r="K151" s="194"/>
      <c r="L151" s="39"/>
      <c r="M151" s="195" t="s">
        <v>1</v>
      </c>
      <c r="N151" s="196" t="s">
        <v>37</v>
      </c>
      <c r="O151" s="71"/>
      <c r="P151" s="197">
        <f>O151*H151</f>
        <v>0</v>
      </c>
      <c r="Q151" s="197">
        <v>0</v>
      </c>
      <c r="R151" s="197">
        <f>Q151*H151</f>
        <v>0</v>
      </c>
      <c r="S151" s="197">
        <v>0</v>
      </c>
      <c r="T151" s="198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9" t="s">
        <v>140</v>
      </c>
      <c r="AT151" s="199" t="s">
        <v>136</v>
      </c>
      <c r="AU151" s="199" t="s">
        <v>82</v>
      </c>
      <c r="AY151" s="17" t="s">
        <v>133</v>
      </c>
      <c r="BE151" s="200">
        <f>IF(N151="základní",J151,0)</f>
        <v>0</v>
      </c>
      <c r="BF151" s="200">
        <f>IF(N151="snížená",J151,0)</f>
        <v>0</v>
      </c>
      <c r="BG151" s="200">
        <f>IF(N151="zákl. přenesená",J151,0)</f>
        <v>0</v>
      </c>
      <c r="BH151" s="200">
        <f>IF(N151="sníž. přenesená",J151,0)</f>
        <v>0</v>
      </c>
      <c r="BI151" s="200">
        <f>IF(N151="nulová",J151,0)</f>
        <v>0</v>
      </c>
      <c r="BJ151" s="17" t="s">
        <v>80</v>
      </c>
      <c r="BK151" s="200">
        <f>ROUND(I151*H151,2)</f>
        <v>0</v>
      </c>
      <c r="BL151" s="17" t="s">
        <v>140</v>
      </c>
      <c r="BM151" s="199" t="s">
        <v>476</v>
      </c>
    </row>
    <row r="152" spans="2:51" s="14" customFormat="1" ht="11.25">
      <c r="B152" s="212"/>
      <c r="C152" s="213"/>
      <c r="D152" s="203" t="s">
        <v>148</v>
      </c>
      <c r="E152" s="213"/>
      <c r="F152" s="215" t="s">
        <v>477</v>
      </c>
      <c r="G152" s="213"/>
      <c r="H152" s="216">
        <v>1.653</v>
      </c>
      <c r="I152" s="217"/>
      <c r="J152" s="213"/>
      <c r="K152" s="213"/>
      <c r="L152" s="218"/>
      <c r="M152" s="219"/>
      <c r="N152" s="220"/>
      <c r="O152" s="220"/>
      <c r="P152" s="220"/>
      <c r="Q152" s="220"/>
      <c r="R152" s="220"/>
      <c r="S152" s="220"/>
      <c r="T152" s="221"/>
      <c r="AT152" s="222" t="s">
        <v>148</v>
      </c>
      <c r="AU152" s="222" t="s">
        <v>82</v>
      </c>
      <c r="AV152" s="14" t="s">
        <v>82</v>
      </c>
      <c r="AW152" s="14" t="s">
        <v>4</v>
      </c>
      <c r="AX152" s="14" t="s">
        <v>80</v>
      </c>
      <c r="AY152" s="222" t="s">
        <v>133</v>
      </c>
    </row>
    <row r="153" spans="1:65" s="2" customFormat="1" ht="33" customHeight="1">
      <c r="A153" s="34"/>
      <c r="B153" s="35"/>
      <c r="C153" s="187" t="s">
        <v>182</v>
      </c>
      <c r="D153" s="187" t="s">
        <v>136</v>
      </c>
      <c r="E153" s="188" t="s">
        <v>177</v>
      </c>
      <c r="F153" s="189" t="s">
        <v>178</v>
      </c>
      <c r="G153" s="190" t="s">
        <v>162</v>
      </c>
      <c r="H153" s="191">
        <v>0.087</v>
      </c>
      <c r="I153" s="192"/>
      <c r="J153" s="193">
        <f>ROUND(I153*H153,2)</f>
        <v>0</v>
      </c>
      <c r="K153" s="194"/>
      <c r="L153" s="39"/>
      <c r="M153" s="195" t="s">
        <v>1</v>
      </c>
      <c r="N153" s="196" t="s">
        <v>37</v>
      </c>
      <c r="O153" s="71"/>
      <c r="P153" s="197">
        <f>O153*H153</f>
        <v>0</v>
      </c>
      <c r="Q153" s="197">
        <v>0</v>
      </c>
      <c r="R153" s="197">
        <f>Q153*H153</f>
        <v>0</v>
      </c>
      <c r="S153" s="197">
        <v>0</v>
      </c>
      <c r="T153" s="198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9" t="s">
        <v>140</v>
      </c>
      <c r="AT153" s="199" t="s">
        <v>136</v>
      </c>
      <c r="AU153" s="199" t="s">
        <v>82</v>
      </c>
      <c r="AY153" s="17" t="s">
        <v>133</v>
      </c>
      <c r="BE153" s="200">
        <f>IF(N153="základní",J153,0)</f>
        <v>0</v>
      </c>
      <c r="BF153" s="200">
        <f>IF(N153="snížená",J153,0)</f>
        <v>0</v>
      </c>
      <c r="BG153" s="200">
        <f>IF(N153="zákl. přenesená",J153,0)</f>
        <v>0</v>
      </c>
      <c r="BH153" s="200">
        <f>IF(N153="sníž. přenesená",J153,0)</f>
        <v>0</v>
      </c>
      <c r="BI153" s="200">
        <f>IF(N153="nulová",J153,0)</f>
        <v>0</v>
      </c>
      <c r="BJ153" s="17" t="s">
        <v>80</v>
      </c>
      <c r="BK153" s="200">
        <f>ROUND(I153*H153,2)</f>
        <v>0</v>
      </c>
      <c r="BL153" s="17" t="s">
        <v>140</v>
      </c>
      <c r="BM153" s="199" t="s">
        <v>478</v>
      </c>
    </row>
    <row r="154" spans="2:63" s="12" customFormat="1" ht="22.9" customHeight="1">
      <c r="B154" s="171"/>
      <c r="C154" s="172"/>
      <c r="D154" s="173" t="s">
        <v>71</v>
      </c>
      <c r="E154" s="185" t="s">
        <v>180</v>
      </c>
      <c r="F154" s="185" t="s">
        <v>181</v>
      </c>
      <c r="G154" s="172"/>
      <c r="H154" s="172"/>
      <c r="I154" s="175"/>
      <c r="J154" s="186">
        <f>BK154</f>
        <v>0</v>
      </c>
      <c r="K154" s="172"/>
      <c r="L154" s="177"/>
      <c r="M154" s="178"/>
      <c r="N154" s="179"/>
      <c r="O154" s="179"/>
      <c r="P154" s="180">
        <f>SUM(P155:P156)</f>
        <v>0</v>
      </c>
      <c r="Q154" s="179"/>
      <c r="R154" s="180">
        <f>SUM(R155:R156)</f>
        <v>0</v>
      </c>
      <c r="S154" s="179"/>
      <c r="T154" s="181">
        <f>SUM(T155:T156)</f>
        <v>0</v>
      </c>
      <c r="AR154" s="182" t="s">
        <v>80</v>
      </c>
      <c r="AT154" s="183" t="s">
        <v>71</v>
      </c>
      <c r="AU154" s="183" t="s">
        <v>80</v>
      </c>
      <c r="AY154" s="182" t="s">
        <v>133</v>
      </c>
      <c r="BK154" s="184">
        <f>SUM(BK155:BK156)</f>
        <v>0</v>
      </c>
    </row>
    <row r="155" spans="1:65" s="2" customFormat="1" ht="21.75" customHeight="1">
      <c r="A155" s="34"/>
      <c r="B155" s="35"/>
      <c r="C155" s="187" t="s">
        <v>142</v>
      </c>
      <c r="D155" s="187" t="s">
        <v>136</v>
      </c>
      <c r="E155" s="188" t="s">
        <v>479</v>
      </c>
      <c r="F155" s="189" t="s">
        <v>480</v>
      </c>
      <c r="G155" s="190" t="s">
        <v>162</v>
      </c>
      <c r="H155" s="191">
        <v>0.035</v>
      </c>
      <c r="I155" s="192"/>
      <c r="J155" s="193">
        <f>ROUND(I155*H155,2)</f>
        <v>0</v>
      </c>
      <c r="K155" s="194"/>
      <c r="L155" s="39"/>
      <c r="M155" s="195" t="s">
        <v>1</v>
      </c>
      <c r="N155" s="196" t="s">
        <v>37</v>
      </c>
      <c r="O155" s="71"/>
      <c r="P155" s="197">
        <f>O155*H155</f>
        <v>0</v>
      </c>
      <c r="Q155" s="197">
        <v>0</v>
      </c>
      <c r="R155" s="197">
        <f>Q155*H155</f>
        <v>0</v>
      </c>
      <c r="S155" s="197">
        <v>0</v>
      </c>
      <c r="T155" s="198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9" t="s">
        <v>140</v>
      </c>
      <c r="AT155" s="199" t="s">
        <v>136</v>
      </c>
      <c r="AU155" s="199" t="s">
        <v>82</v>
      </c>
      <c r="AY155" s="17" t="s">
        <v>133</v>
      </c>
      <c r="BE155" s="200">
        <f>IF(N155="základní",J155,0)</f>
        <v>0</v>
      </c>
      <c r="BF155" s="200">
        <f>IF(N155="snížená",J155,0)</f>
        <v>0</v>
      </c>
      <c r="BG155" s="200">
        <f>IF(N155="zákl. přenesená",J155,0)</f>
        <v>0</v>
      </c>
      <c r="BH155" s="200">
        <f>IF(N155="sníž. přenesená",J155,0)</f>
        <v>0</v>
      </c>
      <c r="BI155" s="200">
        <f>IF(N155="nulová",J155,0)</f>
        <v>0</v>
      </c>
      <c r="BJ155" s="17" t="s">
        <v>80</v>
      </c>
      <c r="BK155" s="200">
        <f>ROUND(I155*H155,2)</f>
        <v>0</v>
      </c>
      <c r="BL155" s="17" t="s">
        <v>140</v>
      </c>
      <c r="BM155" s="199" t="s">
        <v>481</v>
      </c>
    </row>
    <row r="156" spans="1:65" s="2" customFormat="1" ht="24.2" customHeight="1">
      <c r="A156" s="34"/>
      <c r="B156" s="35"/>
      <c r="C156" s="187" t="s">
        <v>193</v>
      </c>
      <c r="D156" s="187" t="s">
        <v>136</v>
      </c>
      <c r="E156" s="188" t="s">
        <v>186</v>
      </c>
      <c r="F156" s="189" t="s">
        <v>187</v>
      </c>
      <c r="G156" s="190" t="s">
        <v>162</v>
      </c>
      <c r="H156" s="191">
        <v>0.035</v>
      </c>
      <c r="I156" s="192"/>
      <c r="J156" s="193">
        <f>ROUND(I156*H156,2)</f>
        <v>0</v>
      </c>
      <c r="K156" s="194"/>
      <c r="L156" s="39"/>
      <c r="M156" s="195" t="s">
        <v>1</v>
      </c>
      <c r="N156" s="196" t="s">
        <v>37</v>
      </c>
      <c r="O156" s="71"/>
      <c r="P156" s="197">
        <f>O156*H156</f>
        <v>0</v>
      </c>
      <c r="Q156" s="197">
        <v>0</v>
      </c>
      <c r="R156" s="197">
        <f>Q156*H156</f>
        <v>0</v>
      </c>
      <c r="S156" s="197">
        <v>0</v>
      </c>
      <c r="T156" s="198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9" t="s">
        <v>140</v>
      </c>
      <c r="AT156" s="199" t="s">
        <v>136</v>
      </c>
      <c r="AU156" s="199" t="s">
        <v>82</v>
      </c>
      <c r="AY156" s="17" t="s">
        <v>133</v>
      </c>
      <c r="BE156" s="200">
        <f>IF(N156="základní",J156,0)</f>
        <v>0</v>
      </c>
      <c r="BF156" s="200">
        <f>IF(N156="snížená",J156,0)</f>
        <v>0</v>
      </c>
      <c r="BG156" s="200">
        <f>IF(N156="zákl. přenesená",J156,0)</f>
        <v>0</v>
      </c>
      <c r="BH156" s="200">
        <f>IF(N156="sníž. přenesená",J156,0)</f>
        <v>0</v>
      </c>
      <c r="BI156" s="200">
        <f>IF(N156="nulová",J156,0)</f>
        <v>0</v>
      </c>
      <c r="BJ156" s="17" t="s">
        <v>80</v>
      </c>
      <c r="BK156" s="200">
        <f>ROUND(I156*H156,2)</f>
        <v>0</v>
      </c>
      <c r="BL156" s="17" t="s">
        <v>140</v>
      </c>
      <c r="BM156" s="199" t="s">
        <v>482</v>
      </c>
    </row>
    <row r="157" spans="2:63" s="12" customFormat="1" ht="25.9" customHeight="1">
      <c r="B157" s="171"/>
      <c r="C157" s="172"/>
      <c r="D157" s="173" t="s">
        <v>71</v>
      </c>
      <c r="E157" s="174" t="s">
        <v>189</v>
      </c>
      <c r="F157" s="174" t="s">
        <v>190</v>
      </c>
      <c r="G157" s="172"/>
      <c r="H157" s="172"/>
      <c r="I157" s="175"/>
      <c r="J157" s="176">
        <f>BK157</f>
        <v>0</v>
      </c>
      <c r="K157" s="172"/>
      <c r="L157" s="177"/>
      <c r="M157" s="178"/>
      <c r="N157" s="179"/>
      <c r="O157" s="179"/>
      <c r="P157" s="180">
        <f>P158+P180+P186+P188+P207+P218+P252</f>
        <v>0</v>
      </c>
      <c r="Q157" s="179"/>
      <c r="R157" s="180">
        <f>R158+R180+R186+R188+R207+R218+R252</f>
        <v>0.19958316</v>
      </c>
      <c r="S157" s="179"/>
      <c r="T157" s="181">
        <f>T158+T180+T186+T188+T207+T218+T252</f>
        <v>0.08669706</v>
      </c>
      <c r="AR157" s="182" t="s">
        <v>82</v>
      </c>
      <c r="AT157" s="183" t="s">
        <v>71</v>
      </c>
      <c r="AU157" s="183" t="s">
        <v>72</v>
      </c>
      <c r="AY157" s="182" t="s">
        <v>133</v>
      </c>
      <c r="BK157" s="184">
        <f>BK158+BK180+BK186+BK188+BK207+BK218+BK252</f>
        <v>0</v>
      </c>
    </row>
    <row r="158" spans="2:63" s="12" customFormat="1" ht="22.9" customHeight="1">
      <c r="B158" s="171"/>
      <c r="C158" s="172"/>
      <c r="D158" s="173" t="s">
        <v>71</v>
      </c>
      <c r="E158" s="185" t="s">
        <v>191</v>
      </c>
      <c r="F158" s="185" t="s">
        <v>192</v>
      </c>
      <c r="G158" s="172"/>
      <c r="H158" s="172"/>
      <c r="I158" s="175"/>
      <c r="J158" s="186">
        <f>BK158</f>
        <v>0</v>
      </c>
      <c r="K158" s="172"/>
      <c r="L158" s="177"/>
      <c r="M158" s="178"/>
      <c r="N158" s="179"/>
      <c r="O158" s="179"/>
      <c r="P158" s="180">
        <f>SUM(P159:P179)</f>
        <v>0</v>
      </c>
      <c r="Q158" s="179"/>
      <c r="R158" s="180">
        <f>SUM(R159:R179)</f>
        <v>0.00645</v>
      </c>
      <c r="S158" s="179"/>
      <c r="T158" s="181">
        <f>SUM(T159:T179)</f>
        <v>0.00328</v>
      </c>
      <c r="AR158" s="182" t="s">
        <v>82</v>
      </c>
      <c r="AT158" s="183" t="s">
        <v>71</v>
      </c>
      <c r="AU158" s="183" t="s">
        <v>80</v>
      </c>
      <c r="AY158" s="182" t="s">
        <v>133</v>
      </c>
      <c r="BK158" s="184">
        <f>SUM(BK159:BK179)</f>
        <v>0</v>
      </c>
    </row>
    <row r="159" spans="1:65" s="2" customFormat="1" ht="21.75" customHeight="1">
      <c r="A159" s="34"/>
      <c r="B159" s="35"/>
      <c r="C159" s="187" t="s">
        <v>199</v>
      </c>
      <c r="D159" s="187" t="s">
        <v>136</v>
      </c>
      <c r="E159" s="188" t="s">
        <v>205</v>
      </c>
      <c r="F159" s="189" t="s">
        <v>206</v>
      </c>
      <c r="G159" s="190" t="s">
        <v>196</v>
      </c>
      <c r="H159" s="191">
        <v>1</v>
      </c>
      <c r="I159" s="192"/>
      <c r="J159" s="193">
        <f>ROUND(I159*H159,2)</f>
        <v>0</v>
      </c>
      <c r="K159" s="194"/>
      <c r="L159" s="39"/>
      <c r="M159" s="195" t="s">
        <v>1</v>
      </c>
      <c r="N159" s="196" t="s">
        <v>37</v>
      </c>
      <c r="O159" s="71"/>
      <c r="P159" s="197">
        <f>O159*H159</f>
        <v>0</v>
      </c>
      <c r="Q159" s="197">
        <v>9E-05</v>
      </c>
      <c r="R159" s="197">
        <f>Q159*H159</f>
        <v>9E-05</v>
      </c>
      <c r="S159" s="197">
        <v>0</v>
      </c>
      <c r="T159" s="198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9" t="s">
        <v>197</v>
      </c>
      <c r="AT159" s="199" t="s">
        <v>136</v>
      </c>
      <c r="AU159" s="199" t="s">
        <v>82</v>
      </c>
      <c r="AY159" s="17" t="s">
        <v>133</v>
      </c>
      <c r="BE159" s="200">
        <f>IF(N159="základní",J159,0)</f>
        <v>0</v>
      </c>
      <c r="BF159" s="200">
        <f>IF(N159="snížená",J159,0)</f>
        <v>0</v>
      </c>
      <c r="BG159" s="200">
        <f>IF(N159="zákl. přenesená",J159,0)</f>
        <v>0</v>
      </c>
      <c r="BH159" s="200">
        <f>IF(N159="sníž. přenesená",J159,0)</f>
        <v>0</v>
      </c>
      <c r="BI159" s="200">
        <f>IF(N159="nulová",J159,0)</f>
        <v>0</v>
      </c>
      <c r="BJ159" s="17" t="s">
        <v>80</v>
      </c>
      <c r="BK159" s="200">
        <f>ROUND(I159*H159,2)</f>
        <v>0</v>
      </c>
      <c r="BL159" s="17" t="s">
        <v>197</v>
      </c>
      <c r="BM159" s="199" t="s">
        <v>483</v>
      </c>
    </row>
    <row r="160" spans="1:65" s="2" customFormat="1" ht="16.5" customHeight="1">
      <c r="A160" s="34"/>
      <c r="B160" s="35"/>
      <c r="C160" s="234" t="s">
        <v>8</v>
      </c>
      <c r="D160" s="234" t="s">
        <v>200</v>
      </c>
      <c r="E160" s="235" t="s">
        <v>209</v>
      </c>
      <c r="F160" s="236" t="s">
        <v>210</v>
      </c>
      <c r="G160" s="237" t="s">
        <v>139</v>
      </c>
      <c r="H160" s="238">
        <v>1</v>
      </c>
      <c r="I160" s="239"/>
      <c r="J160" s="240">
        <f>ROUND(I160*H160,2)</f>
        <v>0</v>
      </c>
      <c r="K160" s="241"/>
      <c r="L160" s="242"/>
      <c r="M160" s="243" t="s">
        <v>1</v>
      </c>
      <c r="N160" s="244" t="s">
        <v>37</v>
      </c>
      <c r="O160" s="71"/>
      <c r="P160" s="197">
        <f>O160*H160</f>
        <v>0</v>
      </c>
      <c r="Q160" s="197">
        <v>0.00015</v>
      </c>
      <c r="R160" s="197">
        <f>Q160*H160</f>
        <v>0.00015</v>
      </c>
      <c r="S160" s="197">
        <v>0</v>
      </c>
      <c r="T160" s="198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9" t="s">
        <v>203</v>
      </c>
      <c r="AT160" s="199" t="s">
        <v>200</v>
      </c>
      <c r="AU160" s="199" t="s">
        <v>82</v>
      </c>
      <c r="AY160" s="17" t="s">
        <v>133</v>
      </c>
      <c r="BE160" s="200">
        <f>IF(N160="základní",J160,0)</f>
        <v>0</v>
      </c>
      <c r="BF160" s="200">
        <f>IF(N160="snížená",J160,0)</f>
        <v>0</v>
      </c>
      <c r="BG160" s="200">
        <f>IF(N160="zákl. přenesená",J160,0)</f>
        <v>0</v>
      </c>
      <c r="BH160" s="200">
        <f>IF(N160="sníž. přenesená",J160,0)</f>
        <v>0</v>
      </c>
      <c r="BI160" s="200">
        <f>IF(N160="nulová",J160,0)</f>
        <v>0</v>
      </c>
      <c r="BJ160" s="17" t="s">
        <v>80</v>
      </c>
      <c r="BK160" s="200">
        <f>ROUND(I160*H160,2)</f>
        <v>0</v>
      </c>
      <c r="BL160" s="17" t="s">
        <v>197</v>
      </c>
      <c r="BM160" s="199" t="s">
        <v>484</v>
      </c>
    </row>
    <row r="161" spans="1:65" s="2" customFormat="1" ht="16.5" customHeight="1">
      <c r="A161" s="34"/>
      <c r="B161" s="35"/>
      <c r="C161" s="187" t="s">
        <v>208</v>
      </c>
      <c r="D161" s="187" t="s">
        <v>136</v>
      </c>
      <c r="E161" s="188" t="s">
        <v>213</v>
      </c>
      <c r="F161" s="189" t="s">
        <v>214</v>
      </c>
      <c r="G161" s="190" t="s">
        <v>196</v>
      </c>
      <c r="H161" s="191">
        <v>1</v>
      </c>
      <c r="I161" s="192"/>
      <c r="J161" s="193">
        <f>ROUND(I161*H161,2)</f>
        <v>0</v>
      </c>
      <c r="K161" s="194"/>
      <c r="L161" s="39"/>
      <c r="M161" s="195" t="s">
        <v>1</v>
      </c>
      <c r="N161" s="196" t="s">
        <v>37</v>
      </c>
      <c r="O161" s="71"/>
      <c r="P161" s="197">
        <f>O161*H161</f>
        <v>0</v>
      </c>
      <c r="Q161" s="197">
        <v>0</v>
      </c>
      <c r="R161" s="197">
        <f>Q161*H161</f>
        <v>0</v>
      </c>
      <c r="S161" s="197">
        <v>0.00156</v>
      </c>
      <c r="T161" s="198">
        <f>S161*H161</f>
        <v>0.00156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9" t="s">
        <v>197</v>
      </c>
      <c r="AT161" s="199" t="s">
        <v>136</v>
      </c>
      <c r="AU161" s="199" t="s">
        <v>82</v>
      </c>
      <c r="AY161" s="17" t="s">
        <v>133</v>
      </c>
      <c r="BE161" s="200">
        <f>IF(N161="základní",J161,0)</f>
        <v>0</v>
      </c>
      <c r="BF161" s="200">
        <f>IF(N161="snížená",J161,0)</f>
        <v>0</v>
      </c>
      <c r="BG161" s="200">
        <f>IF(N161="zákl. přenesená",J161,0)</f>
        <v>0</v>
      </c>
      <c r="BH161" s="200">
        <f>IF(N161="sníž. přenesená",J161,0)</f>
        <v>0</v>
      </c>
      <c r="BI161" s="200">
        <f>IF(N161="nulová",J161,0)</f>
        <v>0</v>
      </c>
      <c r="BJ161" s="17" t="s">
        <v>80</v>
      </c>
      <c r="BK161" s="200">
        <f>ROUND(I161*H161,2)</f>
        <v>0</v>
      </c>
      <c r="BL161" s="17" t="s">
        <v>197</v>
      </c>
      <c r="BM161" s="199" t="s">
        <v>485</v>
      </c>
    </row>
    <row r="162" spans="2:51" s="13" customFormat="1" ht="11.25">
      <c r="B162" s="201"/>
      <c r="C162" s="202"/>
      <c r="D162" s="203" t="s">
        <v>148</v>
      </c>
      <c r="E162" s="204" t="s">
        <v>1</v>
      </c>
      <c r="F162" s="205" t="s">
        <v>216</v>
      </c>
      <c r="G162" s="202"/>
      <c r="H162" s="204" t="s">
        <v>1</v>
      </c>
      <c r="I162" s="206"/>
      <c r="J162" s="202"/>
      <c r="K162" s="202"/>
      <c r="L162" s="207"/>
      <c r="M162" s="208"/>
      <c r="N162" s="209"/>
      <c r="O162" s="209"/>
      <c r="P162" s="209"/>
      <c r="Q162" s="209"/>
      <c r="R162" s="209"/>
      <c r="S162" s="209"/>
      <c r="T162" s="210"/>
      <c r="AT162" s="211" t="s">
        <v>148</v>
      </c>
      <c r="AU162" s="211" t="s">
        <v>82</v>
      </c>
      <c r="AV162" s="13" t="s">
        <v>80</v>
      </c>
      <c r="AW162" s="13" t="s">
        <v>30</v>
      </c>
      <c r="AX162" s="13" t="s">
        <v>72</v>
      </c>
      <c r="AY162" s="211" t="s">
        <v>133</v>
      </c>
    </row>
    <row r="163" spans="2:51" s="14" customFormat="1" ht="11.25">
      <c r="B163" s="212"/>
      <c r="C163" s="213"/>
      <c r="D163" s="203" t="s">
        <v>148</v>
      </c>
      <c r="E163" s="214" t="s">
        <v>1</v>
      </c>
      <c r="F163" s="215" t="s">
        <v>80</v>
      </c>
      <c r="G163" s="213"/>
      <c r="H163" s="216">
        <v>1</v>
      </c>
      <c r="I163" s="217"/>
      <c r="J163" s="213"/>
      <c r="K163" s="213"/>
      <c r="L163" s="218"/>
      <c r="M163" s="219"/>
      <c r="N163" s="220"/>
      <c r="O163" s="220"/>
      <c r="P163" s="220"/>
      <c r="Q163" s="220"/>
      <c r="R163" s="220"/>
      <c r="S163" s="220"/>
      <c r="T163" s="221"/>
      <c r="AT163" s="222" t="s">
        <v>148</v>
      </c>
      <c r="AU163" s="222" t="s">
        <v>82</v>
      </c>
      <c r="AV163" s="14" t="s">
        <v>82</v>
      </c>
      <c r="AW163" s="14" t="s">
        <v>30</v>
      </c>
      <c r="AX163" s="14" t="s">
        <v>80</v>
      </c>
      <c r="AY163" s="222" t="s">
        <v>133</v>
      </c>
    </row>
    <row r="164" spans="1:65" s="2" customFormat="1" ht="16.5" customHeight="1">
      <c r="A164" s="34"/>
      <c r="B164" s="35"/>
      <c r="C164" s="187" t="s">
        <v>212</v>
      </c>
      <c r="D164" s="187" t="s">
        <v>136</v>
      </c>
      <c r="E164" s="188" t="s">
        <v>218</v>
      </c>
      <c r="F164" s="189" t="s">
        <v>219</v>
      </c>
      <c r="G164" s="190" t="s">
        <v>196</v>
      </c>
      <c r="H164" s="191">
        <v>2</v>
      </c>
      <c r="I164" s="192"/>
      <c r="J164" s="193">
        <f>ROUND(I164*H164,2)</f>
        <v>0</v>
      </c>
      <c r="K164" s="194"/>
      <c r="L164" s="39"/>
      <c r="M164" s="195" t="s">
        <v>1</v>
      </c>
      <c r="N164" s="196" t="s">
        <v>37</v>
      </c>
      <c r="O164" s="71"/>
      <c r="P164" s="197">
        <f>O164*H164</f>
        <v>0</v>
      </c>
      <c r="Q164" s="197">
        <v>0</v>
      </c>
      <c r="R164" s="197">
        <f>Q164*H164</f>
        <v>0</v>
      </c>
      <c r="S164" s="197">
        <v>0.00086</v>
      </c>
      <c r="T164" s="198">
        <f>S164*H164</f>
        <v>0.00172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9" t="s">
        <v>197</v>
      </c>
      <c r="AT164" s="199" t="s">
        <v>136</v>
      </c>
      <c r="AU164" s="199" t="s">
        <v>82</v>
      </c>
      <c r="AY164" s="17" t="s">
        <v>133</v>
      </c>
      <c r="BE164" s="200">
        <f>IF(N164="základní",J164,0)</f>
        <v>0</v>
      </c>
      <c r="BF164" s="200">
        <f>IF(N164="snížená",J164,0)</f>
        <v>0</v>
      </c>
      <c r="BG164" s="200">
        <f>IF(N164="zákl. přenesená",J164,0)</f>
        <v>0</v>
      </c>
      <c r="BH164" s="200">
        <f>IF(N164="sníž. přenesená",J164,0)</f>
        <v>0</v>
      </c>
      <c r="BI164" s="200">
        <f>IF(N164="nulová",J164,0)</f>
        <v>0</v>
      </c>
      <c r="BJ164" s="17" t="s">
        <v>80</v>
      </c>
      <c r="BK164" s="200">
        <f>ROUND(I164*H164,2)</f>
        <v>0</v>
      </c>
      <c r="BL164" s="17" t="s">
        <v>197</v>
      </c>
      <c r="BM164" s="199" t="s">
        <v>486</v>
      </c>
    </row>
    <row r="165" spans="2:51" s="13" customFormat="1" ht="11.25">
      <c r="B165" s="201"/>
      <c r="C165" s="202"/>
      <c r="D165" s="203" t="s">
        <v>148</v>
      </c>
      <c r="E165" s="204" t="s">
        <v>1</v>
      </c>
      <c r="F165" s="205" t="s">
        <v>221</v>
      </c>
      <c r="G165" s="202"/>
      <c r="H165" s="204" t="s">
        <v>1</v>
      </c>
      <c r="I165" s="206"/>
      <c r="J165" s="202"/>
      <c r="K165" s="202"/>
      <c r="L165" s="207"/>
      <c r="M165" s="208"/>
      <c r="N165" s="209"/>
      <c r="O165" s="209"/>
      <c r="P165" s="209"/>
      <c r="Q165" s="209"/>
      <c r="R165" s="209"/>
      <c r="S165" s="209"/>
      <c r="T165" s="210"/>
      <c r="AT165" s="211" t="s">
        <v>148</v>
      </c>
      <c r="AU165" s="211" t="s">
        <v>82</v>
      </c>
      <c r="AV165" s="13" t="s">
        <v>80</v>
      </c>
      <c r="AW165" s="13" t="s">
        <v>30</v>
      </c>
      <c r="AX165" s="13" t="s">
        <v>72</v>
      </c>
      <c r="AY165" s="211" t="s">
        <v>133</v>
      </c>
    </row>
    <row r="166" spans="2:51" s="14" customFormat="1" ht="11.25">
      <c r="B166" s="212"/>
      <c r="C166" s="213"/>
      <c r="D166" s="203" t="s">
        <v>148</v>
      </c>
      <c r="E166" s="214" t="s">
        <v>1</v>
      </c>
      <c r="F166" s="215" t="s">
        <v>80</v>
      </c>
      <c r="G166" s="213"/>
      <c r="H166" s="216">
        <v>1</v>
      </c>
      <c r="I166" s="217"/>
      <c r="J166" s="213"/>
      <c r="K166" s="213"/>
      <c r="L166" s="218"/>
      <c r="M166" s="219"/>
      <c r="N166" s="220"/>
      <c r="O166" s="220"/>
      <c r="P166" s="220"/>
      <c r="Q166" s="220"/>
      <c r="R166" s="220"/>
      <c r="S166" s="220"/>
      <c r="T166" s="221"/>
      <c r="AT166" s="222" t="s">
        <v>148</v>
      </c>
      <c r="AU166" s="222" t="s">
        <v>82</v>
      </c>
      <c r="AV166" s="14" t="s">
        <v>82</v>
      </c>
      <c r="AW166" s="14" t="s">
        <v>30</v>
      </c>
      <c r="AX166" s="14" t="s">
        <v>72</v>
      </c>
      <c r="AY166" s="222" t="s">
        <v>133</v>
      </c>
    </row>
    <row r="167" spans="2:51" s="13" customFormat="1" ht="11.25">
      <c r="B167" s="201"/>
      <c r="C167" s="202"/>
      <c r="D167" s="203" t="s">
        <v>148</v>
      </c>
      <c r="E167" s="204" t="s">
        <v>1</v>
      </c>
      <c r="F167" s="205" t="s">
        <v>222</v>
      </c>
      <c r="G167" s="202"/>
      <c r="H167" s="204" t="s">
        <v>1</v>
      </c>
      <c r="I167" s="206"/>
      <c r="J167" s="202"/>
      <c r="K167" s="202"/>
      <c r="L167" s="207"/>
      <c r="M167" s="208"/>
      <c r="N167" s="209"/>
      <c r="O167" s="209"/>
      <c r="P167" s="209"/>
      <c r="Q167" s="209"/>
      <c r="R167" s="209"/>
      <c r="S167" s="209"/>
      <c r="T167" s="210"/>
      <c r="AT167" s="211" t="s">
        <v>148</v>
      </c>
      <c r="AU167" s="211" t="s">
        <v>82</v>
      </c>
      <c r="AV167" s="13" t="s">
        <v>80</v>
      </c>
      <c r="AW167" s="13" t="s">
        <v>30</v>
      </c>
      <c r="AX167" s="13" t="s">
        <v>72</v>
      </c>
      <c r="AY167" s="211" t="s">
        <v>133</v>
      </c>
    </row>
    <row r="168" spans="2:51" s="14" customFormat="1" ht="11.25">
      <c r="B168" s="212"/>
      <c r="C168" s="213"/>
      <c r="D168" s="203" t="s">
        <v>148</v>
      </c>
      <c r="E168" s="214" t="s">
        <v>1</v>
      </c>
      <c r="F168" s="215" t="s">
        <v>80</v>
      </c>
      <c r="G168" s="213"/>
      <c r="H168" s="216">
        <v>1</v>
      </c>
      <c r="I168" s="217"/>
      <c r="J168" s="213"/>
      <c r="K168" s="213"/>
      <c r="L168" s="218"/>
      <c r="M168" s="219"/>
      <c r="N168" s="220"/>
      <c r="O168" s="220"/>
      <c r="P168" s="220"/>
      <c r="Q168" s="220"/>
      <c r="R168" s="220"/>
      <c r="S168" s="220"/>
      <c r="T168" s="221"/>
      <c r="AT168" s="222" t="s">
        <v>148</v>
      </c>
      <c r="AU168" s="222" t="s">
        <v>82</v>
      </c>
      <c r="AV168" s="14" t="s">
        <v>82</v>
      </c>
      <c r="AW168" s="14" t="s">
        <v>30</v>
      </c>
      <c r="AX168" s="14" t="s">
        <v>72</v>
      </c>
      <c r="AY168" s="222" t="s">
        <v>133</v>
      </c>
    </row>
    <row r="169" spans="2:51" s="15" customFormat="1" ht="11.25">
      <c r="B169" s="223"/>
      <c r="C169" s="224"/>
      <c r="D169" s="203" t="s">
        <v>148</v>
      </c>
      <c r="E169" s="225" t="s">
        <v>1</v>
      </c>
      <c r="F169" s="226" t="s">
        <v>156</v>
      </c>
      <c r="G169" s="224"/>
      <c r="H169" s="227">
        <v>2</v>
      </c>
      <c r="I169" s="228"/>
      <c r="J169" s="224"/>
      <c r="K169" s="224"/>
      <c r="L169" s="229"/>
      <c r="M169" s="230"/>
      <c r="N169" s="231"/>
      <c r="O169" s="231"/>
      <c r="P169" s="231"/>
      <c r="Q169" s="231"/>
      <c r="R169" s="231"/>
      <c r="S169" s="231"/>
      <c r="T169" s="232"/>
      <c r="AT169" s="233" t="s">
        <v>148</v>
      </c>
      <c r="AU169" s="233" t="s">
        <v>82</v>
      </c>
      <c r="AV169" s="15" t="s">
        <v>140</v>
      </c>
      <c r="AW169" s="15" t="s">
        <v>30</v>
      </c>
      <c r="AX169" s="15" t="s">
        <v>80</v>
      </c>
      <c r="AY169" s="233" t="s">
        <v>133</v>
      </c>
    </row>
    <row r="170" spans="1:65" s="2" customFormat="1" ht="16.5" customHeight="1">
      <c r="A170" s="34"/>
      <c r="B170" s="35"/>
      <c r="C170" s="187" t="s">
        <v>217</v>
      </c>
      <c r="D170" s="187" t="s">
        <v>136</v>
      </c>
      <c r="E170" s="188" t="s">
        <v>223</v>
      </c>
      <c r="F170" s="189" t="s">
        <v>224</v>
      </c>
      <c r="G170" s="190" t="s">
        <v>139</v>
      </c>
      <c r="H170" s="191">
        <v>1</v>
      </c>
      <c r="I170" s="192"/>
      <c r="J170" s="193">
        <f aca="true" t="shared" si="0" ref="J170:J179">ROUND(I170*H170,2)</f>
        <v>0</v>
      </c>
      <c r="K170" s="194"/>
      <c r="L170" s="39"/>
      <c r="M170" s="195" t="s">
        <v>1</v>
      </c>
      <c r="N170" s="196" t="s">
        <v>37</v>
      </c>
      <c r="O170" s="71"/>
      <c r="P170" s="197">
        <f aca="true" t="shared" si="1" ref="P170:P179">O170*H170</f>
        <v>0</v>
      </c>
      <c r="Q170" s="197">
        <v>0</v>
      </c>
      <c r="R170" s="197">
        <f aca="true" t="shared" si="2" ref="R170:R179">Q170*H170</f>
        <v>0</v>
      </c>
      <c r="S170" s="197">
        <v>0</v>
      </c>
      <c r="T170" s="198">
        <f aca="true" t="shared" si="3" ref="T170:T179"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9" t="s">
        <v>197</v>
      </c>
      <c r="AT170" s="199" t="s">
        <v>136</v>
      </c>
      <c r="AU170" s="199" t="s">
        <v>82</v>
      </c>
      <c r="AY170" s="17" t="s">
        <v>133</v>
      </c>
      <c r="BE170" s="200">
        <f aca="true" t="shared" si="4" ref="BE170:BE179">IF(N170="základní",J170,0)</f>
        <v>0</v>
      </c>
      <c r="BF170" s="200">
        <f aca="true" t="shared" si="5" ref="BF170:BF179">IF(N170="snížená",J170,0)</f>
        <v>0</v>
      </c>
      <c r="BG170" s="200">
        <f aca="true" t="shared" si="6" ref="BG170:BG179">IF(N170="zákl. přenesená",J170,0)</f>
        <v>0</v>
      </c>
      <c r="BH170" s="200">
        <f aca="true" t="shared" si="7" ref="BH170:BH179">IF(N170="sníž. přenesená",J170,0)</f>
        <v>0</v>
      </c>
      <c r="BI170" s="200">
        <f aca="true" t="shared" si="8" ref="BI170:BI179">IF(N170="nulová",J170,0)</f>
        <v>0</v>
      </c>
      <c r="BJ170" s="17" t="s">
        <v>80</v>
      </c>
      <c r="BK170" s="200">
        <f aca="true" t="shared" si="9" ref="BK170:BK179">ROUND(I170*H170,2)</f>
        <v>0</v>
      </c>
      <c r="BL170" s="17" t="s">
        <v>197</v>
      </c>
      <c r="BM170" s="199" t="s">
        <v>487</v>
      </c>
    </row>
    <row r="171" spans="1:65" s="2" customFormat="1" ht="24.2" customHeight="1">
      <c r="A171" s="34"/>
      <c r="B171" s="35"/>
      <c r="C171" s="234" t="s">
        <v>197</v>
      </c>
      <c r="D171" s="234" t="s">
        <v>200</v>
      </c>
      <c r="E171" s="235" t="s">
        <v>227</v>
      </c>
      <c r="F171" s="236" t="s">
        <v>228</v>
      </c>
      <c r="G171" s="237" t="s">
        <v>139</v>
      </c>
      <c r="H171" s="238">
        <v>1</v>
      </c>
      <c r="I171" s="239"/>
      <c r="J171" s="240">
        <f t="shared" si="0"/>
        <v>0</v>
      </c>
      <c r="K171" s="241"/>
      <c r="L171" s="242"/>
      <c r="M171" s="243" t="s">
        <v>1</v>
      </c>
      <c r="N171" s="244" t="s">
        <v>37</v>
      </c>
      <c r="O171" s="71"/>
      <c r="P171" s="197">
        <f t="shared" si="1"/>
        <v>0</v>
      </c>
      <c r="Q171" s="197">
        <v>0.0018</v>
      </c>
      <c r="R171" s="197">
        <f t="shared" si="2"/>
        <v>0.0018</v>
      </c>
      <c r="S171" s="197">
        <v>0</v>
      </c>
      <c r="T171" s="198">
        <f t="shared" si="3"/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9" t="s">
        <v>203</v>
      </c>
      <c r="AT171" s="199" t="s">
        <v>200</v>
      </c>
      <c r="AU171" s="199" t="s">
        <v>82</v>
      </c>
      <c r="AY171" s="17" t="s">
        <v>133</v>
      </c>
      <c r="BE171" s="200">
        <f t="shared" si="4"/>
        <v>0</v>
      </c>
      <c r="BF171" s="200">
        <f t="shared" si="5"/>
        <v>0</v>
      </c>
      <c r="BG171" s="200">
        <f t="shared" si="6"/>
        <v>0</v>
      </c>
      <c r="BH171" s="200">
        <f t="shared" si="7"/>
        <v>0</v>
      </c>
      <c r="BI171" s="200">
        <f t="shared" si="8"/>
        <v>0</v>
      </c>
      <c r="BJ171" s="17" t="s">
        <v>80</v>
      </c>
      <c r="BK171" s="200">
        <f t="shared" si="9"/>
        <v>0</v>
      </c>
      <c r="BL171" s="17" t="s">
        <v>197</v>
      </c>
      <c r="BM171" s="199" t="s">
        <v>488</v>
      </c>
    </row>
    <row r="172" spans="1:65" s="2" customFormat="1" ht="24.2" customHeight="1">
      <c r="A172" s="34"/>
      <c r="B172" s="35"/>
      <c r="C172" s="187" t="s">
        <v>226</v>
      </c>
      <c r="D172" s="187" t="s">
        <v>136</v>
      </c>
      <c r="E172" s="188" t="s">
        <v>231</v>
      </c>
      <c r="F172" s="189" t="s">
        <v>232</v>
      </c>
      <c r="G172" s="190" t="s">
        <v>139</v>
      </c>
      <c r="H172" s="191">
        <v>1</v>
      </c>
      <c r="I172" s="192"/>
      <c r="J172" s="193">
        <f t="shared" si="0"/>
        <v>0</v>
      </c>
      <c r="K172" s="194"/>
      <c r="L172" s="39"/>
      <c r="M172" s="195" t="s">
        <v>1</v>
      </c>
      <c r="N172" s="196" t="s">
        <v>37</v>
      </c>
      <c r="O172" s="71"/>
      <c r="P172" s="197">
        <f t="shared" si="1"/>
        <v>0</v>
      </c>
      <c r="Q172" s="197">
        <v>4E-05</v>
      </c>
      <c r="R172" s="197">
        <f t="shared" si="2"/>
        <v>4E-05</v>
      </c>
      <c r="S172" s="197">
        <v>0</v>
      </c>
      <c r="T172" s="198">
        <f t="shared" si="3"/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9" t="s">
        <v>197</v>
      </c>
      <c r="AT172" s="199" t="s">
        <v>136</v>
      </c>
      <c r="AU172" s="199" t="s">
        <v>82</v>
      </c>
      <c r="AY172" s="17" t="s">
        <v>133</v>
      </c>
      <c r="BE172" s="200">
        <f t="shared" si="4"/>
        <v>0</v>
      </c>
      <c r="BF172" s="200">
        <f t="shared" si="5"/>
        <v>0</v>
      </c>
      <c r="BG172" s="200">
        <f t="shared" si="6"/>
        <v>0</v>
      </c>
      <c r="BH172" s="200">
        <f t="shared" si="7"/>
        <v>0</v>
      </c>
      <c r="BI172" s="200">
        <f t="shared" si="8"/>
        <v>0</v>
      </c>
      <c r="BJ172" s="17" t="s">
        <v>80</v>
      </c>
      <c r="BK172" s="200">
        <f t="shared" si="9"/>
        <v>0</v>
      </c>
      <c r="BL172" s="17" t="s">
        <v>197</v>
      </c>
      <c r="BM172" s="199" t="s">
        <v>489</v>
      </c>
    </row>
    <row r="173" spans="1:65" s="2" customFormat="1" ht="16.5" customHeight="1">
      <c r="A173" s="34"/>
      <c r="B173" s="35"/>
      <c r="C173" s="234" t="s">
        <v>230</v>
      </c>
      <c r="D173" s="234" t="s">
        <v>200</v>
      </c>
      <c r="E173" s="235" t="s">
        <v>235</v>
      </c>
      <c r="F173" s="236" t="s">
        <v>236</v>
      </c>
      <c r="G173" s="237" t="s">
        <v>139</v>
      </c>
      <c r="H173" s="238">
        <v>1</v>
      </c>
      <c r="I173" s="239"/>
      <c r="J173" s="240">
        <f t="shared" si="0"/>
        <v>0</v>
      </c>
      <c r="K173" s="241"/>
      <c r="L173" s="242"/>
      <c r="M173" s="243" t="s">
        <v>1</v>
      </c>
      <c r="N173" s="244" t="s">
        <v>37</v>
      </c>
      <c r="O173" s="71"/>
      <c r="P173" s="197">
        <f t="shared" si="1"/>
        <v>0</v>
      </c>
      <c r="Q173" s="197">
        <v>0.00147</v>
      </c>
      <c r="R173" s="197">
        <f t="shared" si="2"/>
        <v>0.00147</v>
      </c>
      <c r="S173" s="197">
        <v>0</v>
      </c>
      <c r="T173" s="198">
        <f t="shared" si="3"/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9" t="s">
        <v>203</v>
      </c>
      <c r="AT173" s="199" t="s">
        <v>200</v>
      </c>
      <c r="AU173" s="199" t="s">
        <v>82</v>
      </c>
      <c r="AY173" s="17" t="s">
        <v>133</v>
      </c>
      <c r="BE173" s="200">
        <f t="shared" si="4"/>
        <v>0</v>
      </c>
      <c r="BF173" s="200">
        <f t="shared" si="5"/>
        <v>0</v>
      </c>
      <c r="BG173" s="200">
        <f t="shared" si="6"/>
        <v>0</v>
      </c>
      <c r="BH173" s="200">
        <f t="shared" si="7"/>
        <v>0</v>
      </c>
      <c r="BI173" s="200">
        <f t="shared" si="8"/>
        <v>0</v>
      </c>
      <c r="BJ173" s="17" t="s">
        <v>80</v>
      </c>
      <c r="BK173" s="200">
        <f t="shared" si="9"/>
        <v>0</v>
      </c>
      <c r="BL173" s="17" t="s">
        <v>197</v>
      </c>
      <c r="BM173" s="199" t="s">
        <v>490</v>
      </c>
    </row>
    <row r="174" spans="1:65" s="2" customFormat="1" ht="24.2" customHeight="1">
      <c r="A174" s="34"/>
      <c r="B174" s="35"/>
      <c r="C174" s="187" t="s">
        <v>234</v>
      </c>
      <c r="D174" s="187" t="s">
        <v>136</v>
      </c>
      <c r="E174" s="188" t="s">
        <v>239</v>
      </c>
      <c r="F174" s="189" t="s">
        <v>240</v>
      </c>
      <c r="G174" s="190" t="s">
        <v>139</v>
      </c>
      <c r="H174" s="191">
        <v>1</v>
      </c>
      <c r="I174" s="192"/>
      <c r="J174" s="193">
        <f t="shared" si="0"/>
        <v>0</v>
      </c>
      <c r="K174" s="194"/>
      <c r="L174" s="39"/>
      <c r="M174" s="195" t="s">
        <v>1</v>
      </c>
      <c r="N174" s="196" t="s">
        <v>37</v>
      </c>
      <c r="O174" s="71"/>
      <c r="P174" s="197">
        <f t="shared" si="1"/>
        <v>0</v>
      </c>
      <c r="Q174" s="197">
        <v>0.00012</v>
      </c>
      <c r="R174" s="197">
        <f t="shared" si="2"/>
        <v>0.00012</v>
      </c>
      <c r="S174" s="197">
        <v>0</v>
      </c>
      <c r="T174" s="198">
        <f t="shared" si="3"/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9" t="s">
        <v>197</v>
      </c>
      <c r="AT174" s="199" t="s">
        <v>136</v>
      </c>
      <c r="AU174" s="199" t="s">
        <v>82</v>
      </c>
      <c r="AY174" s="17" t="s">
        <v>133</v>
      </c>
      <c r="BE174" s="200">
        <f t="shared" si="4"/>
        <v>0</v>
      </c>
      <c r="BF174" s="200">
        <f t="shared" si="5"/>
        <v>0</v>
      </c>
      <c r="BG174" s="200">
        <f t="shared" si="6"/>
        <v>0</v>
      </c>
      <c r="BH174" s="200">
        <f t="shared" si="7"/>
        <v>0</v>
      </c>
      <c r="BI174" s="200">
        <f t="shared" si="8"/>
        <v>0</v>
      </c>
      <c r="BJ174" s="17" t="s">
        <v>80</v>
      </c>
      <c r="BK174" s="200">
        <f t="shared" si="9"/>
        <v>0</v>
      </c>
      <c r="BL174" s="17" t="s">
        <v>197</v>
      </c>
      <c r="BM174" s="199" t="s">
        <v>491</v>
      </c>
    </row>
    <row r="175" spans="1:65" s="2" customFormat="1" ht="16.5" customHeight="1">
      <c r="A175" s="34"/>
      <c r="B175" s="35"/>
      <c r="C175" s="234" t="s">
        <v>238</v>
      </c>
      <c r="D175" s="234" t="s">
        <v>200</v>
      </c>
      <c r="E175" s="235" t="s">
        <v>242</v>
      </c>
      <c r="F175" s="236" t="s">
        <v>243</v>
      </c>
      <c r="G175" s="237" t="s">
        <v>139</v>
      </c>
      <c r="H175" s="238">
        <v>1</v>
      </c>
      <c r="I175" s="239"/>
      <c r="J175" s="240">
        <f t="shared" si="0"/>
        <v>0</v>
      </c>
      <c r="K175" s="241"/>
      <c r="L175" s="242"/>
      <c r="M175" s="243" t="s">
        <v>1</v>
      </c>
      <c r="N175" s="244" t="s">
        <v>37</v>
      </c>
      <c r="O175" s="71"/>
      <c r="P175" s="197">
        <f t="shared" si="1"/>
        <v>0</v>
      </c>
      <c r="Q175" s="197">
        <v>0.0018</v>
      </c>
      <c r="R175" s="197">
        <f t="shared" si="2"/>
        <v>0.0018</v>
      </c>
      <c r="S175" s="197">
        <v>0</v>
      </c>
      <c r="T175" s="198">
        <f t="shared" si="3"/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9" t="s">
        <v>203</v>
      </c>
      <c r="AT175" s="199" t="s">
        <v>200</v>
      </c>
      <c r="AU175" s="199" t="s">
        <v>82</v>
      </c>
      <c r="AY175" s="17" t="s">
        <v>133</v>
      </c>
      <c r="BE175" s="200">
        <f t="shared" si="4"/>
        <v>0</v>
      </c>
      <c r="BF175" s="200">
        <f t="shared" si="5"/>
        <v>0</v>
      </c>
      <c r="BG175" s="200">
        <f t="shared" si="6"/>
        <v>0</v>
      </c>
      <c r="BH175" s="200">
        <f t="shared" si="7"/>
        <v>0</v>
      </c>
      <c r="BI175" s="200">
        <f t="shared" si="8"/>
        <v>0</v>
      </c>
      <c r="BJ175" s="17" t="s">
        <v>80</v>
      </c>
      <c r="BK175" s="200">
        <f t="shared" si="9"/>
        <v>0</v>
      </c>
      <c r="BL175" s="17" t="s">
        <v>197</v>
      </c>
      <c r="BM175" s="199" t="s">
        <v>492</v>
      </c>
    </row>
    <row r="176" spans="1:65" s="2" customFormat="1" ht="16.5" customHeight="1">
      <c r="A176" s="34"/>
      <c r="B176" s="35"/>
      <c r="C176" s="234" t="s">
        <v>7</v>
      </c>
      <c r="D176" s="234" t="s">
        <v>200</v>
      </c>
      <c r="E176" s="235" t="s">
        <v>246</v>
      </c>
      <c r="F176" s="236" t="s">
        <v>247</v>
      </c>
      <c r="G176" s="237" t="s">
        <v>248</v>
      </c>
      <c r="H176" s="238">
        <v>1</v>
      </c>
      <c r="I176" s="239"/>
      <c r="J176" s="240">
        <f t="shared" si="0"/>
        <v>0</v>
      </c>
      <c r="K176" s="241"/>
      <c r="L176" s="242"/>
      <c r="M176" s="243" t="s">
        <v>1</v>
      </c>
      <c r="N176" s="244" t="s">
        <v>37</v>
      </c>
      <c r="O176" s="71"/>
      <c r="P176" s="197">
        <f t="shared" si="1"/>
        <v>0</v>
      </c>
      <c r="Q176" s="197">
        <v>0.00098</v>
      </c>
      <c r="R176" s="197">
        <f t="shared" si="2"/>
        <v>0.00098</v>
      </c>
      <c r="S176" s="197">
        <v>0</v>
      </c>
      <c r="T176" s="198">
        <f t="shared" si="3"/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9" t="s">
        <v>203</v>
      </c>
      <c r="AT176" s="199" t="s">
        <v>200</v>
      </c>
      <c r="AU176" s="199" t="s">
        <v>82</v>
      </c>
      <c r="AY176" s="17" t="s">
        <v>133</v>
      </c>
      <c r="BE176" s="200">
        <f t="shared" si="4"/>
        <v>0</v>
      </c>
      <c r="BF176" s="200">
        <f t="shared" si="5"/>
        <v>0</v>
      </c>
      <c r="BG176" s="200">
        <f t="shared" si="6"/>
        <v>0</v>
      </c>
      <c r="BH176" s="200">
        <f t="shared" si="7"/>
        <v>0</v>
      </c>
      <c r="BI176" s="200">
        <f t="shared" si="8"/>
        <v>0</v>
      </c>
      <c r="BJ176" s="17" t="s">
        <v>80</v>
      </c>
      <c r="BK176" s="200">
        <f t="shared" si="9"/>
        <v>0</v>
      </c>
      <c r="BL176" s="17" t="s">
        <v>197</v>
      </c>
      <c r="BM176" s="199" t="s">
        <v>493</v>
      </c>
    </row>
    <row r="177" spans="1:65" s="2" customFormat="1" ht="24.2" customHeight="1">
      <c r="A177" s="34"/>
      <c r="B177" s="35"/>
      <c r="C177" s="187" t="s">
        <v>245</v>
      </c>
      <c r="D177" s="187" t="s">
        <v>136</v>
      </c>
      <c r="E177" s="188" t="s">
        <v>494</v>
      </c>
      <c r="F177" s="189" t="s">
        <v>495</v>
      </c>
      <c r="G177" s="190" t="s">
        <v>162</v>
      </c>
      <c r="H177" s="191">
        <v>0.006</v>
      </c>
      <c r="I177" s="192"/>
      <c r="J177" s="193">
        <f t="shared" si="0"/>
        <v>0</v>
      </c>
      <c r="K177" s="194"/>
      <c r="L177" s="39"/>
      <c r="M177" s="195" t="s">
        <v>1</v>
      </c>
      <c r="N177" s="196" t="s">
        <v>37</v>
      </c>
      <c r="O177" s="71"/>
      <c r="P177" s="197">
        <f t="shared" si="1"/>
        <v>0</v>
      </c>
      <c r="Q177" s="197">
        <v>0</v>
      </c>
      <c r="R177" s="197">
        <f t="shared" si="2"/>
        <v>0</v>
      </c>
      <c r="S177" s="197">
        <v>0</v>
      </c>
      <c r="T177" s="198">
        <f t="shared" si="3"/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9" t="s">
        <v>197</v>
      </c>
      <c r="AT177" s="199" t="s">
        <v>136</v>
      </c>
      <c r="AU177" s="199" t="s">
        <v>82</v>
      </c>
      <c r="AY177" s="17" t="s">
        <v>133</v>
      </c>
      <c r="BE177" s="200">
        <f t="shared" si="4"/>
        <v>0</v>
      </c>
      <c r="BF177" s="200">
        <f t="shared" si="5"/>
        <v>0</v>
      </c>
      <c r="BG177" s="200">
        <f t="shared" si="6"/>
        <v>0</v>
      </c>
      <c r="BH177" s="200">
        <f t="shared" si="7"/>
        <v>0</v>
      </c>
      <c r="BI177" s="200">
        <f t="shared" si="8"/>
        <v>0</v>
      </c>
      <c r="BJ177" s="17" t="s">
        <v>80</v>
      </c>
      <c r="BK177" s="200">
        <f t="shared" si="9"/>
        <v>0</v>
      </c>
      <c r="BL177" s="17" t="s">
        <v>197</v>
      </c>
      <c r="BM177" s="199" t="s">
        <v>496</v>
      </c>
    </row>
    <row r="178" spans="1:65" s="2" customFormat="1" ht="24.2" customHeight="1">
      <c r="A178" s="34"/>
      <c r="B178" s="35"/>
      <c r="C178" s="187" t="s">
        <v>250</v>
      </c>
      <c r="D178" s="187" t="s">
        <v>136</v>
      </c>
      <c r="E178" s="188" t="s">
        <v>263</v>
      </c>
      <c r="F178" s="189" t="s">
        <v>264</v>
      </c>
      <c r="G178" s="190" t="s">
        <v>162</v>
      </c>
      <c r="H178" s="191">
        <v>0.006</v>
      </c>
      <c r="I178" s="192"/>
      <c r="J178" s="193">
        <f t="shared" si="0"/>
        <v>0</v>
      </c>
      <c r="K178" s="194"/>
      <c r="L178" s="39"/>
      <c r="M178" s="195" t="s">
        <v>1</v>
      </c>
      <c r="N178" s="196" t="s">
        <v>37</v>
      </c>
      <c r="O178" s="71"/>
      <c r="P178" s="197">
        <f t="shared" si="1"/>
        <v>0</v>
      </c>
      <c r="Q178" s="197">
        <v>0</v>
      </c>
      <c r="R178" s="197">
        <f t="shared" si="2"/>
        <v>0</v>
      </c>
      <c r="S178" s="197">
        <v>0</v>
      </c>
      <c r="T178" s="198">
        <f t="shared" si="3"/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9" t="s">
        <v>197</v>
      </c>
      <c r="AT178" s="199" t="s">
        <v>136</v>
      </c>
      <c r="AU178" s="199" t="s">
        <v>82</v>
      </c>
      <c r="AY178" s="17" t="s">
        <v>133</v>
      </c>
      <c r="BE178" s="200">
        <f t="shared" si="4"/>
        <v>0</v>
      </c>
      <c r="BF178" s="200">
        <f t="shared" si="5"/>
        <v>0</v>
      </c>
      <c r="BG178" s="200">
        <f t="shared" si="6"/>
        <v>0</v>
      </c>
      <c r="BH178" s="200">
        <f t="shared" si="7"/>
        <v>0</v>
      </c>
      <c r="BI178" s="200">
        <f t="shared" si="8"/>
        <v>0</v>
      </c>
      <c r="BJ178" s="17" t="s">
        <v>80</v>
      </c>
      <c r="BK178" s="200">
        <f t="shared" si="9"/>
        <v>0</v>
      </c>
      <c r="BL178" s="17" t="s">
        <v>197</v>
      </c>
      <c r="BM178" s="199" t="s">
        <v>497</v>
      </c>
    </row>
    <row r="179" spans="1:65" s="2" customFormat="1" ht="24.2" customHeight="1">
      <c r="A179" s="34"/>
      <c r="B179" s="35"/>
      <c r="C179" s="187" t="s">
        <v>254</v>
      </c>
      <c r="D179" s="187" t="s">
        <v>136</v>
      </c>
      <c r="E179" s="188" t="s">
        <v>267</v>
      </c>
      <c r="F179" s="189" t="s">
        <v>268</v>
      </c>
      <c r="G179" s="190" t="s">
        <v>162</v>
      </c>
      <c r="H179" s="191">
        <v>0.006</v>
      </c>
      <c r="I179" s="192"/>
      <c r="J179" s="193">
        <f t="shared" si="0"/>
        <v>0</v>
      </c>
      <c r="K179" s="194"/>
      <c r="L179" s="39"/>
      <c r="M179" s="195" t="s">
        <v>1</v>
      </c>
      <c r="N179" s="196" t="s">
        <v>37</v>
      </c>
      <c r="O179" s="71"/>
      <c r="P179" s="197">
        <f t="shared" si="1"/>
        <v>0</v>
      </c>
      <c r="Q179" s="197">
        <v>0</v>
      </c>
      <c r="R179" s="197">
        <f t="shared" si="2"/>
        <v>0</v>
      </c>
      <c r="S179" s="197">
        <v>0</v>
      </c>
      <c r="T179" s="198">
        <f t="shared" si="3"/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9" t="s">
        <v>197</v>
      </c>
      <c r="AT179" s="199" t="s">
        <v>136</v>
      </c>
      <c r="AU179" s="199" t="s">
        <v>82</v>
      </c>
      <c r="AY179" s="17" t="s">
        <v>133</v>
      </c>
      <c r="BE179" s="200">
        <f t="shared" si="4"/>
        <v>0</v>
      </c>
      <c r="BF179" s="200">
        <f t="shared" si="5"/>
        <v>0</v>
      </c>
      <c r="BG179" s="200">
        <f t="shared" si="6"/>
        <v>0</v>
      </c>
      <c r="BH179" s="200">
        <f t="shared" si="7"/>
        <v>0</v>
      </c>
      <c r="BI179" s="200">
        <f t="shared" si="8"/>
        <v>0</v>
      </c>
      <c r="BJ179" s="17" t="s">
        <v>80</v>
      </c>
      <c r="BK179" s="200">
        <f t="shared" si="9"/>
        <v>0</v>
      </c>
      <c r="BL179" s="17" t="s">
        <v>197</v>
      </c>
      <c r="BM179" s="199" t="s">
        <v>498</v>
      </c>
    </row>
    <row r="180" spans="2:63" s="12" customFormat="1" ht="22.9" customHeight="1">
      <c r="B180" s="171"/>
      <c r="C180" s="172"/>
      <c r="D180" s="173" t="s">
        <v>71</v>
      </c>
      <c r="E180" s="185" t="s">
        <v>270</v>
      </c>
      <c r="F180" s="185" t="s">
        <v>271</v>
      </c>
      <c r="G180" s="172"/>
      <c r="H180" s="172"/>
      <c r="I180" s="175"/>
      <c r="J180" s="186">
        <f>BK180</f>
        <v>0</v>
      </c>
      <c r="K180" s="172"/>
      <c r="L180" s="177"/>
      <c r="M180" s="178"/>
      <c r="N180" s="179"/>
      <c r="O180" s="179"/>
      <c r="P180" s="180">
        <f>SUM(P181:P185)</f>
        <v>0</v>
      </c>
      <c r="Q180" s="179"/>
      <c r="R180" s="180">
        <f>SUM(R181:R185)</f>
        <v>0.0003</v>
      </c>
      <c r="S180" s="179"/>
      <c r="T180" s="181">
        <f>SUM(T181:T185)</f>
        <v>5E-05</v>
      </c>
      <c r="AR180" s="182" t="s">
        <v>82</v>
      </c>
      <c r="AT180" s="183" t="s">
        <v>71</v>
      </c>
      <c r="AU180" s="183" t="s">
        <v>80</v>
      </c>
      <c r="AY180" s="182" t="s">
        <v>133</v>
      </c>
      <c r="BK180" s="184">
        <f>SUM(BK181:BK185)</f>
        <v>0</v>
      </c>
    </row>
    <row r="181" spans="1:65" s="2" customFormat="1" ht="16.5" customHeight="1">
      <c r="A181" s="34"/>
      <c r="B181" s="35"/>
      <c r="C181" s="187" t="s">
        <v>258</v>
      </c>
      <c r="D181" s="187" t="s">
        <v>136</v>
      </c>
      <c r="E181" s="188" t="s">
        <v>273</v>
      </c>
      <c r="F181" s="189" t="s">
        <v>274</v>
      </c>
      <c r="G181" s="190" t="s">
        <v>139</v>
      </c>
      <c r="H181" s="191">
        <v>1</v>
      </c>
      <c r="I181" s="192"/>
      <c r="J181" s="193">
        <f>ROUND(I181*H181,2)</f>
        <v>0</v>
      </c>
      <c r="K181" s="194"/>
      <c r="L181" s="39"/>
      <c r="M181" s="195" t="s">
        <v>1</v>
      </c>
      <c r="N181" s="196" t="s">
        <v>37</v>
      </c>
      <c r="O181" s="71"/>
      <c r="P181" s="197">
        <f>O181*H181</f>
        <v>0</v>
      </c>
      <c r="Q181" s="197">
        <v>0</v>
      </c>
      <c r="R181" s="197">
        <f>Q181*H181</f>
        <v>0</v>
      </c>
      <c r="S181" s="197">
        <v>0</v>
      </c>
      <c r="T181" s="198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9" t="s">
        <v>197</v>
      </c>
      <c r="AT181" s="199" t="s">
        <v>136</v>
      </c>
      <c r="AU181" s="199" t="s">
        <v>82</v>
      </c>
      <c r="AY181" s="17" t="s">
        <v>133</v>
      </c>
      <c r="BE181" s="200">
        <f>IF(N181="základní",J181,0)</f>
        <v>0</v>
      </c>
      <c r="BF181" s="200">
        <f>IF(N181="snížená",J181,0)</f>
        <v>0</v>
      </c>
      <c r="BG181" s="200">
        <f>IF(N181="zákl. přenesená",J181,0)</f>
        <v>0</v>
      </c>
      <c r="BH181" s="200">
        <f>IF(N181="sníž. přenesená",J181,0)</f>
        <v>0</v>
      </c>
      <c r="BI181" s="200">
        <f>IF(N181="nulová",J181,0)</f>
        <v>0</v>
      </c>
      <c r="BJ181" s="17" t="s">
        <v>80</v>
      </c>
      <c r="BK181" s="200">
        <f>ROUND(I181*H181,2)</f>
        <v>0</v>
      </c>
      <c r="BL181" s="17" t="s">
        <v>197</v>
      </c>
      <c r="BM181" s="199" t="s">
        <v>499</v>
      </c>
    </row>
    <row r="182" spans="2:51" s="13" customFormat="1" ht="11.25">
      <c r="B182" s="201"/>
      <c r="C182" s="202"/>
      <c r="D182" s="203" t="s">
        <v>148</v>
      </c>
      <c r="E182" s="204" t="s">
        <v>1</v>
      </c>
      <c r="F182" s="205" t="s">
        <v>152</v>
      </c>
      <c r="G182" s="202"/>
      <c r="H182" s="204" t="s">
        <v>1</v>
      </c>
      <c r="I182" s="206"/>
      <c r="J182" s="202"/>
      <c r="K182" s="202"/>
      <c r="L182" s="207"/>
      <c r="M182" s="208"/>
      <c r="N182" s="209"/>
      <c r="O182" s="209"/>
      <c r="P182" s="209"/>
      <c r="Q182" s="209"/>
      <c r="R182" s="209"/>
      <c r="S182" s="209"/>
      <c r="T182" s="210"/>
      <c r="AT182" s="211" t="s">
        <v>148</v>
      </c>
      <c r="AU182" s="211" t="s">
        <v>82</v>
      </c>
      <c r="AV182" s="13" t="s">
        <v>80</v>
      </c>
      <c r="AW182" s="13" t="s">
        <v>30</v>
      </c>
      <c r="AX182" s="13" t="s">
        <v>72</v>
      </c>
      <c r="AY182" s="211" t="s">
        <v>133</v>
      </c>
    </row>
    <row r="183" spans="2:51" s="14" customFormat="1" ht="11.25">
      <c r="B183" s="212"/>
      <c r="C183" s="213"/>
      <c r="D183" s="203" t="s">
        <v>148</v>
      </c>
      <c r="E183" s="214" t="s">
        <v>1</v>
      </c>
      <c r="F183" s="215" t="s">
        <v>80</v>
      </c>
      <c r="G183" s="213"/>
      <c r="H183" s="216">
        <v>1</v>
      </c>
      <c r="I183" s="217"/>
      <c r="J183" s="213"/>
      <c r="K183" s="213"/>
      <c r="L183" s="218"/>
      <c r="M183" s="219"/>
      <c r="N183" s="220"/>
      <c r="O183" s="220"/>
      <c r="P183" s="220"/>
      <c r="Q183" s="220"/>
      <c r="R183" s="220"/>
      <c r="S183" s="220"/>
      <c r="T183" s="221"/>
      <c r="AT183" s="222" t="s">
        <v>148</v>
      </c>
      <c r="AU183" s="222" t="s">
        <v>82</v>
      </c>
      <c r="AV183" s="14" t="s">
        <v>82</v>
      </c>
      <c r="AW183" s="14" t="s">
        <v>30</v>
      </c>
      <c r="AX183" s="14" t="s">
        <v>80</v>
      </c>
      <c r="AY183" s="222" t="s">
        <v>133</v>
      </c>
    </row>
    <row r="184" spans="1:65" s="2" customFormat="1" ht="16.5" customHeight="1">
      <c r="A184" s="34"/>
      <c r="B184" s="35"/>
      <c r="C184" s="234" t="s">
        <v>262</v>
      </c>
      <c r="D184" s="234" t="s">
        <v>200</v>
      </c>
      <c r="E184" s="235" t="s">
        <v>277</v>
      </c>
      <c r="F184" s="236" t="s">
        <v>278</v>
      </c>
      <c r="G184" s="237" t="s">
        <v>139</v>
      </c>
      <c r="H184" s="238">
        <v>1</v>
      </c>
      <c r="I184" s="239"/>
      <c r="J184" s="240">
        <f>ROUND(I184*H184,2)</f>
        <v>0</v>
      </c>
      <c r="K184" s="241"/>
      <c r="L184" s="242"/>
      <c r="M184" s="243" t="s">
        <v>1</v>
      </c>
      <c r="N184" s="244" t="s">
        <v>37</v>
      </c>
      <c r="O184" s="71"/>
      <c r="P184" s="197">
        <f>O184*H184</f>
        <v>0</v>
      </c>
      <c r="Q184" s="197">
        <v>0.0003</v>
      </c>
      <c r="R184" s="197">
        <f>Q184*H184</f>
        <v>0.0003</v>
      </c>
      <c r="S184" s="197">
        <v>0</v>
      </c>
      <c r="T184" s="198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99" t="s">
        <v>203</v>
      </c>
      <c r="AT184" s="199" t="s">
        <v>200</v>
      </c>
      <c r="AU184" s="199" t="s">
        <v>82</v>
      </c>
      <c r="AY184" s="17" t="s">
        <v>133</v>
      </c>
      <c r="BE184" s="200">
        <f>IF(N184="základní",J184,0)</f>
        <v>0</v>
      </c>
      <c r="BF184" s="200">
        <f>IF(N184="snížená",J184,0)</f>
        <v>0</v>
      </c>
      <c r="BG184" s="200">
        <f>IF(N184="zákl. přenesená",J184,0)</f>
        <v>0</v>
      </c>
      <c r="BH184" s="200">
        <f>IF(N184="sníž. přenesená",J184,0)</f>
        <v>0</v>
      </c>
      <c r="BI184" s="200">
        <f>IF(N184="nulová",J184,0)</f>
        <v>0</v>
      </c>
      <c r="BJ184" s="17" t="s">
        <v>80</v>
      </c>
      <c r="BK184" s="200">
        <f>ROUND(I184*H184,2)</f>
        <v>0</v>
      </c>
      <c r="BL184" s="17" t="s">
        <v>197</v>
      </c>
      <c r="BM184" s="199" t="s">
        <v>500</v>
      </c>
    </row>
    <row r="185" spans="1:65" s="2" customFormat="1" ht="21.75" customHeight="1">
      <c r="A185" s="34"/>
      <c r="B185" s="35"/>
      <c r="C185" s="187" t="s">
        <v>266</v>
      </c>
      <c r="D185" s="187" t="s">
        <v>136</v>
      </c>
      <c r="E185" s="188" t="s">
        <v>281</v>
      </c>
      <c r="F185" s="189" t="s">
        <v>282</v>
      </c>
      <c r="G185" s="190" t="s">
        <v>139</v>
      </c>
      <c r="H185" s="191">
        <v>1</v>
      </c>
      <c r="I185" s="192"/>
      <c r="J185" s="193">
        <f>ROUND(I185*H185,2)</f>
        <v>0</v>
      </c>
      <c r="K185" s="194"/>
      <c r="L185" s="39"/>
      <c r="M185" s="195" t="s">
        <v>1</v>
      </c>
      <c r="N185" s="196" t="s">
        <v>37</v>
      </c>
      <c r="O185" s="71"/>
      <c r="P185" s="197">
        <f>O185*H185</f>
        <v>0</v>
      </c>
      <c r="Q185" s="197">
        <v>0</v>
      </c>
      <c r="R185" s="197">
        <f>Q185*H185</f>
        <v>0</v>
      </c>
      <c r="S185" s="197">
        <v>5E-05</v>
      </c>
      <c r="T185" s="198">
        <f>S185*H185</f>
        <v>5E-05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99" t="s">
        <v>197</v>
      </c>
      <c r="AT185" s="199" t="s">
        <v>136</v>
      </c>
      <c r="AU185" s="199" t="s">
        <v>82</v>
      </c>
      <c r="AY185" s="17" t="s">
        <v>133</v>
      </c>
      <c r="BE185" s="200">
        <f>IF(N185="základní",J185,0)</f>
        <v>0</v>
      </c>
      <c r="BF185" s="200">
        <f>IF(N185="snížená",J185,0)</f>
        <v>0</v>
      </c>
      <c r="BG185" s="200">
        <f>IF(N185="zákl. přenesená",J185,0)</f>
        <v>0</v>
      </c>
      <c r="BH185" s="200">
        <f>IF(N185="sníž. přenesená",J185,0)</f>
        <v>0</v>
      </c>
      <c r="BI185" s="200">
        <f>IF(N185="nulová",J185,0)</f>
        <v>0</v>
      </c>
      <c r="BJ185" s="17" t="s">
        <v>80</v>
      </c>
      <c r="BK185" s="200">
        <f>ROUND(I185*H185,2)</f>
        <v>0</v>
      </c>
      <c r="BL185" s="17" t="s">
        <v>197</v>
      </c>
      <c r="BM185" s="199" t="s">
        <v>501</v>
      </c>
    </row>
    <row r="186" spans="2:63" s="12" customFormat="1" ht="22.9" customHeight="1">
      <c r="B186" s="171"/>
      <c r="C186" s="172"/>
      <c r="D186" s="173" t="s">
        <v>71</v>
      </c>
      <c r="E186" s="185" t="s">
        <v>284</v>
      </c>
      <c r="F186" s="185" t="s">
        <v>285</v>
      </c>
      <c r="G186" s="172"/>
      <c r="H186" s="172"/>
      <c r="I186" s="175"/>
      <c r="J186" s="186">
        <f>BK186</f>
        <v>0</v>
      </c>
      <c r="K186" s="172"/>
      <c r="L186" s="177"/>
      <c r="M186" s="178"/>
      <c r="N186" s="179"/>
      <c r="O186" s="179"/>
      <c r="P186" s="180">
        <f>P187</f>
        <v>0</v>
      </c>
      <c r="Q186" s="179"/>
      <c r="R186" s="180">
        <f>R187</f>
        <v>0</v>
      </c>
      <c r="S186" s="179"/>
      <c r="T186" s="181">
        <f>T187</f>
        <v>0</v>
      </c>
      <c r="AR186" s="182" t="s">
        <v>82</v>
      </c>
      <c r="AT186" s="183" t="s">
        <v>71</v>
      </c>
      <c r="AU186" s="183" t="s">
        <v>80</v>
      </c>
      <c r="AY186" s="182" t="s">
        <v>133</v>
      </c>
      <c r="BK186" s="184">
        <f>BK187</f>
        <v>0</v>
      </c>
    </row>
    <row r="187" spans="1:65" s="2" customFormat="1" ht="16.5" customHeight="1">
      <c r="A187" s="34"/>
      <c r="B187" s="35"/>
      <c r="C187" s="187" t="s">
        <v>272</v>
      </c>
      <c r="D187" s="187" t="s">
        <v>136</v>
      </c>
      <c r="E187" s="188" t="s">
        <v>502</v>
      </c>
      <c r="F187" s="189" t="s">
        <v>503</v>
      </c>
      <c r="G187" s="190" t="s">
        <v>139</v>
      </c>
      <c r="H187" s="191">
        <v>1</v>
      </c>
      <c r="I187" s="192"/>
      <c r="J187" s="193">
        <f>ROUND(I187*H187,2)</f>
        <v>0</v>
      </c>
      <c r="K187" s="194"/>
      <c r="L187" s="39"/>
      <c r="M187" s="195" t="s">
        <v>1</v>
      </c>
      <c r="N187" s="196" t="s">
        <v>37</v>
      </c>
      <c r="O187" s="71"/>
      <c r="P187" s="197">
        <f>O187*H187</f>
        <v>0</v>
      </c>
      <c r="Q187" s="197">
        <v>0</v>
      </c>
      <c r="R187" s="197">
        <f>Q187*H187</f>
        <v>0</v>
      </c>
      <c r="S187" s="197">
        <v>0</v>
      </c>
      <c r="T187" s="198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9" t="s">
        <v>197</v>
      </c>
      <c r="AT187" s="199" t="s">
        <v>136</v>
      </c>
      <c r="AU187" s="199" t="s">
        <v>82</v>
      </c>
      <c r="AY187" s="17" t="s">
        <v>133</v>
      </c>
      <c r="BE187" s="200">
        <f>IF(N187="základní",J187,0)</f>
        <v>0</v>
      </c>
      <c r="BF187" s="200">
        <f>IF(N187="snížená",J187,0)</f>
        <v>0</v>
      </c>
      <c r="BG187" s="200">
        <f>IF(N187="zákl. přenesená",J187,0)</f>
        <v>0</v>
      </c>
      <c r="BH187" s="200">
        <f>IF(N187="sníž. přenesená",J187,0)</f>
        <v>0</v>
      </c>
      <c r="BI187" s="200">
        <f>IF(N187="nulová",J187,0)</f>
        <v>0</v>
      </c>
      <c r="BJ187" s="17" t="s">
        <v>80</v>
      </c>
      <c r="BK187" s="200">
        <f>ROUND(I187*H187,2)</f>
        <v>0</v>
      </c>
      <c r="BL187" s="17" t="s">
        <v>197</v>
      </c>
      <c r="BM187" s="199" t="s">
        <v>504</v>
      </c>
    </row>
    <row r="188" spans="2:63" s="12" customFormat="1" ht="22.9" customHeight="1">
      <c r="B188" s="171"/>
      <c r="C188" s="172"/>
      <c r="D188" s="173" t="s">
        <v>71</v>
      </c>
      <c r="E188" s="185" t="s">
        <v>505</v>
      </c>
      <c r="F188" s="185" t="s">
        <v>506</v>
      </c>
      <c r="G188" s="172"/>
      <c r="H188" s="172"/>
      <c r="I188" s="175"/>
      <c r="J188" s="186">
        <f>BK188</f>
        <v>0</v>
      </c>
      <c r="K188" s="172"/>
      <c r="L188" s="177"/>
      <c r="M188" s="178"/>
      <c r="N188" s="179"/>
      <c r="O188" s="179"/>
      <c r="P188" s="180">
        <f>SUM(P189:P206)</f>
        <v>0</v>
      </c>
      <c r="Q188" s="179"/>
      <c r="R188" s="180">
        <f>SUM(R189:R206)</f>
        <v>0.056249999999999994</v>
      </c>
      <c r="S188" s="179"/>
      <c r="T188" s="181">
        <f>SUM(T189:T206)</f>
        <v>0.0558</v>
      </c>
      <c r="AR188" s="182" t="s">
        <v>82</v>
      </c>
      <c r="AT188" s="183" t="s">
        <v>71</v>
      </c>
      <c r="AU188" s="183" t="s">
        <v>80</v>
      </c>
      <c r="AY188" s="182" t="s">
        <v>133</v>
      </c>
      <c r="BK188" s="184">
        <f>SUM(BK189:BK206)</f>
        <v>0</v>
      </c>
    </row>
    <row r="189" spans="1:65" s="2" customFormat="1" ht="24.2" customHeight="1">
      <c r="A189" s="34"/>
      <c r="B189" s="35"/>
      <c r="C189" s="187" t="s">
        <v>276</v>
      </c>
      <c r="D189" s="187" t="s">
        <v>136</v>
      </c>
      <c r="E189" s="188" t="s">
        <v>507</v>
      </c>
      <c r="F189" s="189" t="s">
        <v>508</v>
      </c>
      <c r="G189" s="190" t="s">
        <v>146</v>
      </c>
      <c r="H189" s="191">
        <v>20.16</v>
      </c>
      <c r="I189" s="192"/>
      <c r="J189" s="193">
        <f>ROUND(I189*H189,2)</f>
        <v>0</v>
      </c>
      <c r="K189" s="194"/>
      <c r="L189" s="39"/>
      <c r="M189" s="195" t="s">
        <v>1</v>
      </c>
      <c r="N189" s="196" t="s">
        <v>37</v>
      </c>
      <c r="O189" s="71"/>
      <c r="P189" s="197">
        <f>O189*H189</f>
        <v>0</v>
      </c>
      <c r="Q189" s="197">
        <v>0</v>
      </c>
      <c r="R189" s="197">
        <f>Q189*H189</f>
        <v>0</v>
      </c>
      <c r="S189" s="197">
        <v>0</v>
      </c>
      <c r="T189" s="198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9" t="s">
        <v>197</v>
      </c>
      <c r="AT189" s="199" t="s">
        <v>136</v>
      </c>
      <c r="AU189" s="199" t="s">
        <v>82</v>
      </c>
      <c r="AY189" s="17" t="s">
        <v>133</v>
      </c>
      <c r="BE189" s="200">
        <f>IF(N189="základní",J189,0)</f>
        <v>0</v>
      </c>
      <c r="BF189" s="200">
        <f>IF(N189="snížená",J189,0)</f>
        <v>0</v>
      </c>
      <c r="BG189" s="200">
        <f>IF(N189="zákl. přenesená",J189,0)</f>
        <v>0</v>
      </c>
      <c r="BH189" s="200">
        <f>IF(N189="sníž. přenesená",J189,0)</f>
        <v>0</v>
      </c>
      <c r="BI189" s="200">
        <f>IF(N189="nulová",J189,0)</f>
        <v>0</v>
      </c>
      <c r="BJ189" s="17" t="s">
        <v>80</v>
      </c>
      <c r="BK189" s="200">
        <f>ROUND(I189*H189,2)</f>
        <v>0</v>
      </c>
      <c r="BL189" s="17" t="s">
        <v>197</v>
      </c>
      <c r="BM189" s="199" t="s">
        <v>509</v>
      </c>
    </row>
    <row r="190" spans="1:65" s="2" customFormat="1" ht="16.5" customHeight="1">
      <c r="A190" s="34"/>
      <c r="B190" s="35"/>
      <c r="C190" s="187" t="s">
        <v>280</v>
      </c>
      <c r="D190" s="187" t="s">
        <v>136</v>
      </c>
      <c r="E190" s="188" t="s">
        <v>510</v>
      </c>
      <c r="F190" s="189" t="s">
        <v>511</v>
      </c>
      <c r="G190" s="190" t="s">
        <v>146</v>
      </c>
      <c r="H190" s="191">
        <v>20.16</v>
      </c>
      <c r="I190" s="192"/>
      <c r="J190" s="193">
        <f>ROUND(I190*H190,2)</f>
        <v>0</v>
      </c>
      <c r="K190" s="194"/>
      <c r="L190" s="39"/>
      <c r="M190" s="195" t="s">
        <v>1</v>
      </c>
      <c r="N190" s="196" t="s">
        <v>37</v>
      </c>
      <c r="O190" s="71"/>
      <c r="P190" s="197">
        <f>O190*H190</f>
        <v>0</v>
      </c>
      <c r="Q190" s="197">
        <v>0</v>
      </c>
      <c r="R190" s="197">
        <f>Q190*H190</f>
        <v>0</v>
      </c>
      <c r="S190" s="197">
        <v>0</v>
      </c>
      <c r="T190" s="198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99" t="s">
        <v>197</v>
      </c>
      <c r="AT190" s="199" t="s">
        <v>136</v>
      </c>
      <c r="AU190" s="199" t="s">
        <v>82</v>
      </c>
      <c r="AY190" s="17" t="s">
        <v>133</v>
      </c>
      <c r="BE190" s="200">
        <f>IF(N190="základní",J190,0)</f>
        <v>0</v>
      </c>
      <c r="BF190" s="200">
        <f>IF(N190="snížená",J190,0)</f>
        <v>0</v>
      </c>
      <c r="BG190" s="200">
        <f>IF(N190="zákl. přenesená",J190,0)</f>
        <v>0</v>
      </c>
      <c r="BH190" s="200">
        <f>IF(N190="sníž. přenesená",J190,0)</f>
        <v>0</v>
      </c>
      <c r="BI190" s="200">
        <f>IF(N190="nulová",J190,0)</f>
        <v>0</v>
      </c>
      <c r="BJ190" s="17" t="s">
        <v>80</v>
      </c>
      <c r="BK190" s="200">
        <f>ROUND(I190*H190,2)</f>
        <v>0</v>
      </c>
      <c r="BL190" s="17" t="s">
        <v>197</v>
      </c>
      <c r="BM190" s="199" t="s">
        <v>512</v>
      </c>
    </row>
    <row r="191" spans="1:65" s="2" customFormat="1" ht="24.2" customHeight="1">
      <c r="A191" s="34"/>
      <c r="B191" s="35"/>
      <c r="C191" s="187" t="s">
        <v>286</v>
      </c>
      <c r="D191" s="187" t="s">
        <v>136</v>
      </c>
      <c r="E191" s="188" t="s">
        <v>513</v>
      </c>
      <c r="F191" s="189" t="s">
        <v>514</v>
      </c>
      <c r="G191" s="190" t="s">
        <v>146</v>
      </c>
      <c r="H191" s="191">
        <v>20.16</v>
      </c>
      <c r="I191" s="192"/>
      <c r="J191" s="193">
        <f>ROUND(I191*H191,2)</f>
        <v>0</v>
      </c>
      <c r="K191" s="194"/>
      <c r="L191" s="39"/>
      <c r="M191" s="195" t="s">
        <v>1</v>
      </c>
      <c r="N191" s="196" t="s">
        <v>37</v>
      </c>
      <c r="O191" s="71"/>
      <c r="P191" s="197">
        <f>O191*H191</f>
        <v>0</v>
      </c>
      <c r="Q191" s="197">
        <v>0</v>
      </c>
      <c r="R191" s="197">
        <f>Q191*H191</f>
        <v>0</v>
      </c>
      <c r="S191" s="197">
        <v>0</v>
      </c>
      <c r="T191" s="198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99" t="s">
        <v>140</v>
      </c>
      <c r="AT191" s="199" t="s">
        <v>136</v>
      </c>
      <c r="AU191" s="199" t="s">
        <v>82</v>
      </c>
      <c r="AY191" s="17" t="s">
        <v>133</v>
      </c>
      <c r="BE191" s="200">
        <f>IF(N191="základní",J191,0)</f>
        <v>0</v>
      </c>
      <c r="BF191" s="200">
        <f>IF(N191="snížená",J191,0)</f>
        <v>0</v>
      </c>
      <c r="BG191" s="200">
        <f>IF(N191="zákl. přenesená",J191,0)</f>
        <v>0</v>
      </c>
      <c r="BH191" s="200">
        <f>IF(N191="sníž. přenesená",J191,0)</f>
        <v>0</v>
      </c>
      <c r="BI191" s="200">
        <f>IF(N191="nulová",J191,0)</f>
        <v>0</v>
      </c>
      <c r="BJ191" s="17" t="s">
        <v>80</v>
      </c>
      <c r="BK191" s="200">
        <f>ROUND(I191*H191,2)</f>
        <v>0</v>
      </c>
      <c r="BL191" s="17" t="s">
        <v>140</v>
      </c>
      <c r="BM191" s="199" t="s">
        <v>515</v>
      </c>
    </row>
    <row r="192" spans="1:65" s="2" customFormat="1" ht="24.2" customHeight="1">
      <c r="A192" s="34"/>
      <c r="B192" s="35"/>
      <c r="C192" s="187" t="s">
        <v>203</v>
      </c>
      <c r="D192" s="187" t="s">
        <v>136</v>
      </c>
      <c r="E192" s="188" t="s">
        <v>516</v>
      </c>
      <c r="F192" s="189" t="s">
        <v>517</v>
      </c>
      <c r="G192" s="190" t="s">
        <v>146</v>
      </c>
      <c r="H192" s="191">
        <v>20.16</v>
      </c>
      <c r="I192" s="192"/>
      <c r="J192" s="193">
        <f>ROUND(I192*H192,2)</f>
        <v>0</v>
      </c>
      <c r="K192" s="194"/>
      <c r="L192" s="39"/>
      <c r="M192" s="195" t="s">
        <v>1</v>
      </c>
      <c r="N192" s="196" t="s">
        <v>37</v>
      </c>
      <c r="O192" s="71"/>
      <c r="P192" s="197">
        <f>O192*H192</f>
        <v>0</v>
      </c>
      <c r="Q192" s="197">
        <v>0</v>
      </c>
      <c r="R192" s="197">
        <f>Q192*H192</f>
        <v>0</v>
      </c>
      <c r="S192" s="197">
        <v>0.0025</v>
      </c>
      <c r="T192" s="198">
        <f>S192*H192</f>
        <v>0.0504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9" t="s">
        <v>197</v>
      </c>
      <c r="AT192" s="199" t="s">
        <v>136</v>
      </c>
      <c r="AU192" s="199" t="s">
        <v>82</v>
      </c>
      <c r="AY192" s="17" t="s">
        <v>133</v>
      </c>
      <c r="BE192" s="200">
        <f>IF(N192="základní",J192,0)</f>
        <v>0</v>
      </c>
      <c r="BF192" s="200">
        <f>IF(N192="snížená",J192,0)</f>
        <v>0</v>
      </c>
      <c r="BG192" s="200">
        <f>IF(N192="zákl. přenesená",J192,0)</f>
        <v>0</v>
      </c>
      <c r="BH192" s="200">
        <f>IF(N192="sníž. přenesená",J192,0)</f>
        <v>0</v>
      </c>
      <c r="BI192" s="200">
        <f>IF(N192="nulová",J192,0)</f>
        <v>0</v>
      </c>
      <c r="BJ192" s="17" t="s">
        <v>80</v>
      </c>
      <c r="BK192" s="200">
        <f>ROUND(I192*H192,2)</f>
        <v>0</v>
      </c>
      <c r="BL192" s="17" t="s">
        <v>197</v>
      </c>
      <c r="BM192" s="199" t="s">
        <v>518</v>
      </c>
    </row>
    <row r="193" spans="2:51" s="13" customFormat="1" ht="11.25">
      <c r="B193" s="201"/>
      <c r="C193" s="202"/>
      <c r="D193" s="203" t="s">
        <v>148</v>
      </c>
      <c r="E193" s="204" t="s">
        <v>1</v>
      </c>
      <c r="F193" s="205" t="s">
        <v>154</v>
      </c>
      <c r="G193" s="202"/>
      <c r="H193" s="204" t="s">
        <v>1</v>
      </c>
      <c r="I193" s="206"/>
      <c r="J193" s="202"/>
      <c r="K193" s="202"/>
      <c r="L193" s="207"/>
      <c r="M193" s="208"/>
      <c r="N193" s="209"/>
      <c r="O193" s="209"/>
      <c r="P193" s="209"/>
      <c r="Q193" s="209"/>
      <c r="R193" s="209"/>
      <c r="S193" s="209"/>
      <c r="T193" s="210"/>
      <c r="AT193" s="211" t="s">
        <v>148</v>
      </c>
      <c r="AU193" s="211" t="s">
        <v>82</v>
      </c>
      <c r="AV193" s="13" t="s">
        <v>80</v>
      </c>
      <c r="AW193" s="13" t="s">
        <v>30</v>
      </c>
      <c r="AX193" s="13" t="s">
        <v>72</v>
      </c>
      <c r="AY193" s="211" t="s">
        <v>133</v>
      </c>
    </row>
    <row r="194" spans="2:51" s="14" customFormat="1" ht="11.25">
      <c r="B194" s="212"/>
      <c r="C194" s="213"/>
      <c r="D194" s="203" t="s">
        <v>148</v>
      </c>
      <c r="E194" s="214" t="s">
        <v>1</v>
      </c>
      <c r="F194" s="215" t="s">
        <v>155</v>
      </c>
      <c r="G194" s="213"/>
      <c r="H194" s="216">
        <v>20.16</v>
      </c>
      <c r="I194" s="217"/>
      <c r="J194" s="213"/>
      <c r="K194" s="213"/>
      <c r="L194" s="218"/>
      <c r="M194" s="219"/>
      <c r="N194" s="220"/>
      <c r="O194" s="220"/>
      <c r="P194" s="220"/>
      <c r="Q194" s="220"/>
      <c r="R194" s="220"/>
      <c r="S194" s="220"/>
      <c r="T194" s="221"/>
      <c r="AT194" s="222" t="s">
        <v>148</v>
      </c>
      <c r="AU194" s="222" t="s">
        <v>82</v>
      </c>
      <c r="AV194" s="14" t="s">
        <v>82</v>
      </c>
      <c r="AW194" s="14" t="s">
        <v>30</v>
      </c>
      <c r="AX194" s="14" t="s">
        <v>80</v>
      </c>
      <c r="AY194" s="222" t="s">
        <v>133</v>
      </c>
    </row>
    <row r="195" spans="1:65" s="2" customFormat="1" ht="16.5" customHeight="1">
      <c r="A195" s="34"/>
      <c r="B195" s="35"/>
      <c r="C195" s="187" t="s">
        <v>293</v>
      </c>
      <c r="D195" s="187" t="s">
        <v>136</v>
      </c>
      <c r="E195" s="188" t="s">
        <v>519</v>
      </c>
      <c r="F195" s="189" t="s">
        <v>520</v>
      </c>
      <c r="G195" s="190" t="s">
        <v>146</v>
      </c>
      <c r="H195" s="191">
        <v>20.16</v>
      </c>
      <c r="I195" s="192"/>
      <c r="J195" s="193">
        <f>ROUND(I195*H195,2)</f>
        <v>0</v>
      </c>
      <c r="K195" s="194"/>
      <c r="L195" s="39"/>
      <c r="M195" s="195" t="s">
        <v>1</v>
      </c>
      <c r="N195" s="196" t="s">
        <v>37</v>
      </c>
      <c r="O195" s="71"/>
      <c r="P195" s="197">
        <f>O195*H195</f>
        <v>0</v>
      </c>
      <c r="Q195" s="197">
        <v>0.0003</v>
      </c>
      <c r="R195" s="197">
        <f>Q195*H195</f>
        <v>0.0060479999999999996</v>
      </c>
      <c r="S195" s="197">
        <v>0</v>
      </c>
      <c r="T195" s="198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99" t="s">
        <v>197</v>
      </c>
      <c r="AT195" s="199" t="s">
        <v>136</v>
      </c>
      <c r="AU195" s="199" t="s">
        <v>82</v>
      </c>
      <c r="AY195" s="17" t="s">
        <v>133</v>
      </c>
      <c r="BE195" s="200">
        <f>IF(N195="základní",J195,0)</f>
        <v>0</v>
      </c>
      <c r="BF195" s="200">
        <f>IF(N195="snížená",J195,0)</f>
        <v>0</v>
      </c>
      <c r="BG195" s="200">
        <f>IF(N195="zákl. přenesená",J195,0)</f>
        <v>0</v>
      </c>
      <c r="BH195" s="200">
        <f>IF(N195="sníž. přenesená",J195,0)</f>
        <v>0</v>
      </c>
      <c r="BI195" s="200">
        <f>IF(N195="nulová",J195,0)</f>
        <v>0</v>
      </c>
      <c r="BJ195" s="17" t="s">
        <v>80</v>
      </c>
      <c r="BK195" s="200">
        <f>ROUND(I195*H195,2)</f>
        <v>0</v>
      </c>
      <c r="BL195" s="17" t="s">
        <v>197</v>
      </c>
      <c r="BM195" s="199" t="s">
        <v>521</v>
      </c>
    </row>
    <row r="196" spans="1:65" s="2" customFormat="1" ht="44.25" customHeight="1">
      <c r="A196" s="34"/>
      <c r="B196" s="35"/>
      <c r="C196" s="234" t="s">
        <v>297</v>
      </c>
      <c r="D196" s="234" t="s">
        <v>200</v>
      </c>
      <c r="E196" s="235" t="s">
        <v>522</v>
      </c>
      <c r="F196" s="236" t="s">
        <v>523</v>
      </c>
      <c r="G196" s="237" t="s">
        <v>146</v>
      </c>
      <c r="H196" s="238">
        <v>22.176</v>
      </c>
      <c r="I196" s="239"/>
      <c r="J196" s="240">
        <f>ROUND(I196*H196,2)</f>
        <v>0</v>
      </c>
      <c r="K196" s="241"/>
      <c r="L196" s="242"/>
      <c r="M196" s="243" t="s">
        <v>1</v>
      </c>
      <c r="N196" s="244" t="s">
        <v>37</v>
      </c>
      <c r="O196" s="71"/>
      <c r="P196" s="197">
        <f>O196*H196</f>
        <v>0</v>
      </c>
      <c r="Q196" s="197">
        <v>0.002</v>
      </c>
      <c r="R196" s="197">
        <f>Q196*H196</f>
        <v>0.044351999999999996</v>
      </c>
      <c r="S196" s="197">
        <v>0</v>
      </c>
      <c r="T196" s="198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9" t="s">
        <v>203</v>
      </c>
      <c r="AT196" s="199" t="s">
        <v>200</v>
      </c>
      <c r="AU196" s="199" t="s">
        <v>82</v>
      </c>
      <c r="AY196" s="17" t="s">
        <v>133</v>
      </c>
      <c r="BE196" s="200">
        <f>IF(N196="základní",J196,0)</f>
        <v>0</v>
      </c>
      <c r="BF196" s="200">
        <f>IF(N196="snížená",J196,0)</f>
        <v>0</v>
      </c>
      <c r="BG196" s="200">
        <f>IF(N196="zákl. přenesená",J196,0)</f>
        <v>0</v>
      </c>
      <c r="BH196" s="200">
        <f>IF(N196="sníž. přenesená",J196,0)</f>
        <v>0</v>
      </c>
      <c r="BI196" s="200">
        <f>IF(N196="nulová",J196,0)</f>
        <v>0</v>
      </c>
      <c r="BJ196" s="17" t="s">
        <v>80</v>
      </c>
      <c r="BK196" s="200">
        <f>ROUND(I196*H196,2)</f>
        <v>0</v>
      </c>
      <c r="BL196" s="17" t="s">
        <v>197</v>
      </c>
      <c r="BM196" s="199" t="s">
        <v>524</v>
      </c>
    </row>
    <row r="197" spans="2:51" s="14" customFormat="1" ht="11.25">
      <c r="B197" s="212"/>
      <c r="C197" s="213"/>
      <c r="D197" s="203" t="s">
        <v>148</v>
      </c>
      <c r="E197" s="213"/>
      <c r="F197" s="215" t="s">
        <v>525</v>
      </c>
      <c r="G197" s="213"/>
      <c r="H197" s="216">
        <v>22.176</v>
      </c>
      <c r="I197" s="217"/>
      <c r="J197" s="213"/>
      <c r="K197" s="213"/>
      <c r="L197" s="218"/>
      <c r="M197" s="219"/>
      <c r="N197" s="220"/>
      <c r="O197" s="220"/>
      <c r="P197" s="220"/>
      <c r="Q197" s="220"/>
      <c r="R197" s="220"/>
      <c r="S197" s="220"/>
      <c r="T197" s="221"/>
      <c r="AT197" s="222" t="s">
        <v>148</v>
      </c>
      <c r="AU197" s="222" t="s">
        <v>82</v>
      </c>
      <c r="AV197" s="14" t="s">
        <v>82</v>
      </c>
      <c r="AW197" s="14" t="s">
        <v>4</v>
      </c>
      <c r="AX197" s="14" t="s">
        <v>80</v>
      </c>
      <c r="AY197" s="222" t="s">
        <v>133</v>
      </c>
    </row>
    <row r="198" spans="1:65" s="2" customFormat="1" ht="24.2" customHeight="1">
      <c r="A198" s="34"/>
      <c r="B198" s="35"/>
      <c r="C198" s="187" t="s">
        <v>301</v>
      </c>
      <c r="D198" s="187" t="s">
        <v>136</v>
      </c>
      <c r="E198" s="188" t="s">
        <v>526</v>
      </c>
      <c r="F198" s="189" t="s">
        <v>527</v>
      </c>
      <c r="G198" s="190" t="s">
        <v>366</v>
      </c>
      <c r="H198" s="191">
        <v>5</v>
      </c>
      <c r="I198" s="192"/>
      <c r="J198" s="193">
        <f>ROUND(I198*H198,2)</f>
        <v>0</v>
      </c>
      <c r="K198" s="194"/>
      <c r="L198" s="39"/>
      <c r="M198" s="195" t="s">
        <v>1</v>
      </c>
      <c r="N198" s="196" t="s">
        <v>37</v>
      </c>
      <c r="O198" s="71"/>
      <c r="P198" s="197">
        <f>O198*H198</f>
        <v>0</v>
      </c>
      <c r="Q198" s="197">
        <v>0</v>
      </c>
      <c r="R198" s="197">
        <f>Q198*H198</f>
        <v>0</v>
      </c>
      <c r="S198" s="197">
        <v>0</v>
      </c>
      <c r="T198" s="198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9" t="s">
        <v>197</v>
      </c>
      <c r="AT198" s="199" t="s">
        <v>136</v>
      </c>
      <c r="AU198" s="199" t="s">
        <v>82</v>
      </c>
      <c r="AY198" s="17" t="s">
        <v>133</v>
      </c>
      <c r="BE198" s="200">
        <f>IF(N198="základní",J198,0)</f>
        <v>0</v>
      </c>
      <c r="BF198" s="200">
        <f>IF(N198="snížená",J198,0)</f>
        <v>0</v>
      </c>
      <c r="BG198" s="200">
        <f>IF(N198="zákl. přenesená",J198,0)</f>
        <v>0</v>
      </c>
      <c r="BH198" s="200">
        <f>IF(N198="sníž. přenesená",J198,0)</f>
        <v>0</v>
      </c>
      <c r="BI198" s="200">
        <f>IF(N198="nulová",J198,0)</f>
        <v>0</v>
      </c>
      <c r="BJ198" s="17" t="s">
        <v>80</v>
      </c>
      <c r="BK198" s="200">
        <f>ROUND(I198*H198,2)</f>
        <v>0</v>
      </c>
      <c r="BL198" s="17" t="s">
        <v>197</v>
      </c>
      <c r="BM198" s="199" t="s">
        <v>528</v>
      </c>
    </row>
    <row r="199" spans="1:65" s="2" customFormat="1" ht="21.75" customHeight="1">
      <c r="A199" s="34"/>
      <c r="B199" s="35"/>
      <c r="C199" s="187" t="s">
        <v>305</v>
      </c>
      <c r="D199" s="187" t="s">
        <v>136</v>
      </c>
      <c r="E199" s="188" t="s">
        <v>529</v>
      </c>
      <c r="F199" s="189" t="s">
        <v>530</v>
      </c>
      <c r="G199" s="190" t="s">
        <v>366</v>
      </c>
      <c r="H199" s="191">
        <v>18</v>
      </c>
      <c r="I199" s="192"/>
      <c r="J199" s="193">
        <f>ROUND(I199*H199,2)</f>
        <v>0</v>
      </c>
      <c r="K199" s="194"/>
      <c r="L199" s="39"/>
      <c r="M199" s="195" t="s">
        <v>1</v>
      </c>
      <c r="N199" s="196" t="s">
        <v>37</v>
      </c>
      <c r="O199" s="71"/>
      <c r="P199" s="197">
        <f>O199*H199</f>
        <v>0</v>
      </c>
      <c r="Q199" s="197">
        <v>0</v>
      </c>
      <c r="R199" s="197">
        <f>Q199*H199</f>
        <v>0</v>
      </c>
      <c r="S199" s="197">
        <v>0.0003</v>
      </c>
      <c r="T199" s="198">
        <f>S199*H199</f>
        <v>0.005399999999999999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99" t="s">
        <v>197</v>
      </c>
      <c r="AT199" s="199" t="s">
        <v>136</v>
      </c>
      <c r="AU199" s="199" t="s">
        <v>82</v>
      </c>
      <c r="AY199" s="17" t="s">
        <v>133</v>
      </c>
      <c r="BE199" s="200">
        <f>IF(N199="základní",J199,0)</f>
        <v>0</v>
      </c>
      <c r="BF199" s="200">
        <f>IF(N199="snížená",J199,0)</f>
        <v>0</v>
      </c>
      <c r="BG199" s="200">
        <f>IF(N199="zákl. přenesená",J199,0)</f>
        <v>0</v>
      </c>
      <c r="BH199" s="200">
        <f>IF(N199="sníž. přenesená",J199,0)</f>
        <v>0</v>
      </c>
      <c r="BI199" s="200">
        <f>IF(N199="nulová",J199,0)</f>
        <v>0</v>
      </c>
      <c r="BJ199" s="17" t="s">
        <v>80</v>
      </c>
      <c r="BK199" s="200">
        <f>ROUND(I199*H199,2)</f>
        <v>0</v>
      </c>
      <c r="BL199" s="17" t="s">
        <v>197</v>
      </c>
      <c r="BM199" s="199" t="s">
        <v>531</v>
      </c>
    </row>
    <row r="200" spans="2:51" s="14" customFormat="1" ht="11.25">
      <c r="B200" s="212"/>
      <c r="C200" s="213"/>
      <c r="D200" s="203" t="s">
        <v>148</v>
      </c>
      <c r="E200" s="214" t="s">
        <v>1</v>
      </c>
      <c r="F200" s="215" t="s">
        <v>532</v>
      </c>
      <c r="G200" s="213"/>
      <c r="H200" s="216">
        <v>18</v>
      </c>
      <c r="I200" s="217"/>
      <c r="J200" s="213"/>
      <c r="K200" s="213"/>
      <c r="L200" s="218"/>
      <c r="M200" s="219"/>
      <c r="N200" s="220"/>
      <c r="O200" s="220"/>
      <c r="P200" s="220"/>
      <c r="Q200" s="220"/>
      <c r="R200" s="220"/>
      <c r="S200" s="220"/>
      <c r="T200" s="221"/>
      <c r="AT200" s="222" t="s">
        <v>148</v>
      </c>
      <c r="AU200" s="222" t="s">
        <v>82</v>
      </c>
      <c r="AV200" s="14" t="s">
        <v>82</v>
      </c>
      <c r="AW200" s="14" t="s">
        <v>30</v>
      </c>
      <c r="AX200" s="14" t="s">
        <v>80</v>
      </c>
      <c r="AY200" s="222" t="s">
        <v>133</v>
      </c>
    </row>
    <row r="201" spans="1:65" s="2" customFormat="1" ht="16.5" customHeight="1">
      <c r="A201" s="34"/>
      <c r="B201" s="35"/>
      <c r="C201" s="187" t="s">
        <v>309</v>
      </c>
      <c r="D201" s="187" t="s">
        <v>136</v>
      </c>
      <c r="E201" s="188" t="s">
        <v>375</v>
      </c>
      <c r="F201" s="189" t="s">
        <v>376</v>
      </c>
      <c r="G201" s="190" t="s">
        <v>366</v>
      </c>
      <c r="H201" s="191">
        <v>18</v>
      </c>
      <c r="I201" s="192"/>
      <c r="J201" s="193">
        <f>ROUND(I201*H201,2)</f>
        <v>0</v>
      </c>
      <c r="K201" s="194"/>
      <c r="L201" s="39"/>
      <c r="M201" s="195" t="s">
        <v>1</v>
      </c>
      <c r="N201" s="196" t="s">
        <v>37</v>
      </c>
      <c r="O201" s="71"/>
      <c r="P201" s="197">
        <f>O201*H201</f>
        <v>0</v>
      </c>
      <c r="Q201" s="197">
        <v>1E-05</v>
      </c>
      <c r="R201" s="197">
        <f>Q201*H201</f>
        <v>0.00018</v>
      </c>
      <c r="S201" s="197">
        <v>0</v>
      </c>
      <c r="T201" s="198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9" t="s">
        <v>197</v>
      </c>
      <c r="AT201" s="199" t="s">
        <v>136</v>
      </c>
      <c r="AU201" s="199" t="s">
        <v>82</v>
      </c>
      <c r="AY201" s="17" t="s">
        <v>133</v>
      </c>
      <c r="BE201" s="200">
        <f>IF(N201="základní",J201,0)</f>
        <v>0</v>
      </c>
      <c r="BF201" s="200">
        <f>IF(N201="snížená",J201,0)</f>
        <v>0</v>
      </c>
      <c r="BG201" s="200">
        <f>IF(N201="zákl. přenesená",J201,0)</f>
        <v>0</v>
      </c>
      <c r="BH201" s="200">
        <f>IF(N201="sníž. přenesená",J201,0)</f>
        <v>0</v>
      </c>
      <c r="BI201" s="200">
        <f>IF(N201="nulová",J201,0)</f>
        <v>0</v>
      </c>
      <c r="BJ201" s="17" t="s">
        <v>80</v>
      </c>
      <c r="BK201" s="200">
        <f>ROUND(I201*H201,2)</f>
        <v>0</v>
      </c>
      <c r="BL201" s="17" t="s">
        <v>197</v>
      </c>
      <c r="BM201" s="199" t="s">
        <v>533</v>
      </c>
    </row>
    <row r="202" spans="1:65" s="2" customFormat="1" ht="16.5" customHeight="1">
      <c r="A202" s="34"/>
      <c r="B202" s="35"/>
      <c r="C202" s="234" t="s">
        <v>313</v>
      </c>
      <c r="D202" s="234" t="s">
        <v>200</v>
      </c>
      <c r="E202" s="235" t="s">
        <v>380</v>
      </c>
      <c r="F202" s="236" t="s">
        <v>381</v>
      </c>
      <c r="G202" s="237" t="s">
        <v>366</v>
      </c>
      <c r="H202" s="238">
        <v>18.9</v>
      </c>
      <c r="I202" s="239"/>
      <c r="J202" s="240">
        <f>ROUND(I202*H202,2)</f>
        <v>0</v>
      </c>
      <c r="K202" s="241"/>
      <c r="L202" s="242"/>
      <c r="M202" s="243" t="s">
        <v>1</v>
      </c>
      <c r="N202" s="244" t="s">
        <v>37</v>
      </c>
      <c r="O202" s="71"/>
      <c r="P202" s="197">
        <f>O202*H202</f>
        <v>0</v>
      </c>
      <c r="Q202" s="197">
        <v>0.0003</v>
      </c>
      <c r="R202" s="197">
        <f>Q202*H202</f>
        <v>0.005669999999999999</v>
      </c>
      <c r="S202" s="197">
        <v>0</v>
      </c>
      <c r="T202" s="198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99" t="s">
        <v>203</v>
      </c>
      <c r="AT202" s="199" t="s">
        <v>200</v>
      </c>
      <c r="AU202" s="199" t="s">
        <v>82</v>
      </c>
      <c r="AY202" s="17" t="s">
        <v>133</v>
      </c>
      <c r="BE202" s="200">
        <f>IF(N202="základní",J202,0)</f>
        <v>0</v>
      </c>
      <c r="BF202" s="200">
        <f>IF(N202="snížená",J202,0)</f>
        <v>0</v>
      </c>
      <c r="BG202" s="200">
        <f>IF(N202="zákl. přenesená",J202,0)</f>
        <v>0</v>
      </c>
      <c r="BH202" s="200">
        <f>IF(N202="sníž. přenesená",J202,0)</f>
        <v>0</v>
      </c>
      <c r="BI202" s="200">
        <f>IF(N202="nulová",J202,0)</f>
        <v>0</v>
      </c>
      <c r="BJ202" s="17" t="s">
        <v>80</v>
      </c>
      <c r="BK202" s="200">
        <f>ROUND(I202*H202,2)</f>
        <v>0</v>
      </c>
      <c r="BL202" s="17" t="s">
        <v>197</v>
      </c>
      <c r="BM202" s="199" t="s">
        <v>534</v>
      </c>
    </row>
    <row r="203" spans="2:51" s="14" customFormat="1" ht="11.25">
      <c r="B203" s="212"/>
      <c r="C203" s="213"/>
      <c r="D203" s="203" t="s">
        <v>148</v>
      </c>
      <c r="E203" s="213"/>
      <c r="F203" s="215" t="s">
        <v>535</v>
      </c>
      <c r="G203" s="213"/>
      <c r="H203" s="216">
        <v>18.9</v>
      </c>
      <c r="I203" s="217"/>
      <c r="J203" s="213"/>
      <c r="K203" s="213"/>
      <c r="L203" s="218"/>
      <c r="M203" s="219"/>
      <c r="N203" s="220"/>
      <c r="O203" s="220"/>
      <c r="P203" s="220"/>
      <c r="Q203" s="220"/>
      <c r="R203" s="220"/>
      <c r="S203" s="220"/>
      <c r="T203" s="221"/>
      <c r="AT203" s="222" t="s">
        <v>148</v>
      </c>
      <c r="AU203" s="222" t="s">
        <v>82</v>
      </c>
      <c r="AV203" s="14" t="s">
        <v>82</v>
      </c>
      <c r="AW203" s="14" t="s">
        <v>4</v>
      </c>
      <c r="AX203" s="14" t="s">
        <v>80</v>
      </c>
      <c r="AY203" s="222" t="s">
        <v>133</v>
      </c>
    </row>
    <row r="204" spans="1:65" s="2" customFormat="1" ht="24.2" customHeight="1">
      <c r="A204" s="34"/>
      <c r="B204" s="35"/>
      <c r="C204" s="187" t="s">
        <v>317</v>
      </c>
      <c r="D204" s="187" t="s">
        <v>136</v>
      </c>
      <c r="E204" s="188" t="s">
        <v>536</v>
      </c>
      <c r="F204" s="189" t="s">
        <v>537</v>
      </c>
      <c r="G204" s="190" t="s">
        <v>162</v>
      </c>
      <c r="H204" s="191">
        <v>0.056</v>
      </c>
      <c r="I204" s="192"/>
      <c r="J204" s="193">
        <f>ROUND(I204*H204,2)</f>
        <v>0</v>
      </c>
      <c r="K204" s="194"/>
      <c r="L204" s="39"/>
      <c r="M204" s="195" t="s">
        <v>1</v>
      </c>
      <c r="N204" s="196" t="s">
        <v>37</v>
      </c>
      <c r="O204" s="71"/>
      <c r="P204" s="197">
        <f>O204*H204</f>
        <v>0</v>
      </c>
      <c r="Q204" s="197">
        <v>0</v>
      </c>
      <c r="R204" s="197">
        <f>Q204*H204</f>
        <v>0</v>
      </c>
      <c r="S204" s="197">
        <v>0</v>
      </c>
      <c r="T204" s="198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99" t="s">
        <v>197</v>
      </c>
      <c r="AT204" s="199" t="s">
        <v>136</v>
      </c>
      <c r="AU204" s="199" t="s">
        <v>82</v>
      </c>
      <c r="AY204" s="17" t="s">
        <v>133</v>
      </c>
      <c r="BE204" s="200">
        <f>IF(N204="základní",J204,0)</f>
        <v>0</v>
      </c>
      <c r="BF204" s="200">
        <f>IF(N204="snížená",J204,0)</f>
        <v>0</v>
      </c>
      <c r="BG204" s="200">
        <f>IF(N204="zákl. přenesená",J204,0)</f>
        <v>0</v>
      </c>
      <c r="BH204" s="200">
        <f>IF(N204="sníž. přenesená",J204,0)</f>
        <v>0</v>
      </c>
      <c r="BI204" s="200">
        <f>IF(N204="nulová",J204,0)</f>
        <v>0</v>
      </c>
      <c r="BJ204" s="17" t="s">
        <v>80</v>
      </c>
      <c r="BK204" s="200">
        <f>ROUND(I204*H204,2)</f>
        <v>0</v>
      </c>
      <c r="BL204" s="17" t="s">
        <v>197</v>
      </c>
      <c r="BM204" s="199" t="s">
        <v>538</v>
      </c>
    </row>
    <row r="205" spans="1:65" s="2" customFormat="1" ht="24.2" customHeight="1">
      <c r="A205" s="34"/>
      <c r="B205" s="35"/>
      <c r="C205" s="187" t="s">
        <v>321</v>
      </c>
      <c r="D205" s="187" t="s">
        <v>136</v>
      </c>
      <c r="E205" s="188" t="s">
        <v>539</v>
      </c>
      <c r="F205" s="189" t="s">
        <v>540</v>
      </c>
      <c r="G205" s="190" t="s">
        <v>162</v>
      </c>
      <c r="H205" s="191">
        <v>0.056</v>
      </c>
      <c r="I205" s="192"/>
      <c r="J205" s="193">
        <f>ROUND(I205*H205,2)</f>
        <v>0</v>
      </c>
      <c r="K205" s="194"/>
      <c r="L205" s="39"/>
      <c r="M205" s="195" t="s">
        <v>1</v>
      </c>
      <c r="N205" s="196" t="s">
        <v>37</v>
      </c>
      <c r="O205" s="71"/>
      <c r="P205" s="197">
        <f>O205*H205</f>
        <v>0</v>
      </c>
      <c r="Q205" s="197">
        <v>0</v>
      </c>
      <c r="R205" s="197">
        <f>Q205*H205</f>
        <v>0</v>
      </c>
      <c r="S205" s="197">
        <v>0</v>
      </c>
      <c r="T205" s="198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99" t="s">
        <v>197</v>
      </c>
      <c r="AT205" s="199" t="s">
        <v>136</v>
      </c>
      <c r="AU205" s="199" t="s">
        <v>82</v>
      </c>
      <c r="AY205" s="17" t="s">
        <v>133</v>
      </c>
      <c r="BE205" s="200">
        <f>IF(N205="základní",J205,0)</f>
        <v>0</v>
      </c>
      <c r="BF205" s="200">
        <f>IF(N205="snížená",J205,0)</f>
        <v>0</v>
      </c>
      <c r="BG205" s="200">
        <f>IF(N205="zákl. přenesená",J205,0)</f>
        <v>0</v>
      </c>
      <c r="BH205" s="200">
        <f>IF(N205="sníž. přenesená",J205,0)</f>
        <v>0</v>
      </c>
      <c r="BI205" s="200">
        <f>IF(N205="nulová",J205,0)</f>
        <v>0</v>
      </c>
      <c r="BJ205" s="17" t="s">
        <v>80</v>
      </c>
      <c r="BK205" s="200">
        <f>ROUND(I205*H205,2)</f>
        <v>0</v>
      </c>
      <c r="BL205" s="17" t="s">
        <v>197</v>
      </c>
      <c r="BM205" s="199" t="s">
        <v>541</v>
      </c>
    </row>
    <row r="206" spans="1:65" s="2" customFormat="1" ht="24.2" customHeight="1">
      <c r="A206" s="34"/>
      <c r="B206" s="35"/>
      <c r="C206" s="187" t="s">
        <v>325</v>
      </c>
      <c r="D206" s="187" t="s">
        <v>136</v>
      </c>
      <c r="E206" s="188" t="s">
        <v>542</v>
      </c>
      <c r="F206" s="189" t="s">
        <v>543</v>
      </c>
      <c r="G206" s="190" t="s">
        <v>162</v>
      </c>
      <c r="H206" s="191">
        <v>0.056</v>
      </c>
      <c r="I206" s="192"/>
      <c r="J206" s="193">
        <f>ROUND(I206*H206,2)</f>
        <v>0</v>
      </c>
      <c r="K206" s="194"/>
      <c r="L206" s="39"/>
      <c r="M206" s="195" t="s">
        <v>1</v>
      </c>
      <c r="N206" s="196" t="s">
        <v>37</v>
      </c>
      <c r="O206" s="71"/>
      <c r="P206" s="197">
        <f>O206*H206</f>
        <v>0</v>
      </c>
      <c r="Q206" s="197">
        <v>0</v>
      </c>
      <c r="R206" s="197">
        <f>Q206*H206</f>
        <v>0</v>
      </c>
      <c r="S206" s="197">
        <v>0</v>
      </c>
      <c r="T206" s="198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99" t="s">
        <v>197</v>
      </c>
      <c r="AT206" s="199" t="s">
        <v>136</v>
      </c>
      <c r="AU206" s="199" t="s">
        <v>82</v>
      </c>
      <c r="AY206" s="17" t="s">
        <v>133</v>
      </c>
      <c r="BE206" s="200">
        <f>IF(N206="základní",J206,0)</f>
        <v>0</v>
      </c>
      <c r="BF206" s="200">
        <f>IF(N206="snížená",J206,0)</f>
        <v>0</v>
      </c>
      <c r="BG206" s="200">
        <f>IF(N206="zákl. přenesená",J206,0)</f>
        <v>0</v>
      </c>
      <c r="BH206" s="200">
        <f>IF(N206="sníž. přenesená",J206,0)</f>
        <v>0</v>
      </c>
      <c r="BI206" s="200">
        <f>IF(N206="nulová",J206,0)</f>
        <v>0</v>
      </c>
      <c r="BJ206" s="17" t="s">
        <v>80</v>
      </c>
      <c r="BK206" s="200">
        <f>ROUND(I206*H206,2)</f>
        <v>0</v>
      </c>
      <c r="BL206" s="17" t="s">
        <v>197</v>
      </c>
      <c r="BM206" s="199" t="s">
        <v>544</v>
      </c>
    </row>
    <row r="207" spans="2:63" s="12" customFormat="1" ht="22.9" customHeight="1">
      <c r="B207" s="171"/>
      <c r="C207" s="172"/>
      <c r="D207" s="173" t="s">
        <v>71</v>
      </c>
      <c r="E207" s="185" t="s">
        <v>361</v>
      </c>
      <c r="F207" s="185" t="s">
        <v>362</v>
      </c>
      <c r="G207" s="172"/>
      <c r="H207" s="172"/>
      <c r="I207" s="175"/>
      <c r="J207" s="186">
        <f>BK207</f>
        <v>0</v>
      </c>
      <c r="K207" s="172"/>
      <c r="L207" s="177"/>
      <c r="M207" s="178"/>
      <c r="N207" s="179"/>
      <c r="O207" s="179"/>
      <c r="P207" s="180">
        <f>SUM(P208:P217)</f>
        <v>0</v>
      </c>
      <c r="Q207" s="179"/>
      <c r="R207" s="180">
        <f>SUM(R208:R217)</f>
        <v>0.0014512000000000001</v>
      </c>
      <c r="S207" s="179"/>
      <c r="T207" s="181">
        <f>SUM(T208:T217)</f>
        <v>0</v>
      </c>
      <c r="AR207" s="182" t="s">
        <v>82</v>
      </c>
      <c r="AT207" s="183" t="s">
        <v>71</v>
      </c>
      <c r="AU207" s="183" t="s">
        <v>80</v>
      </c>
      <c r="AY207" s="182" t="s">
        <v>133</v>
      </c>
      <c r="BK207" s="184">
        <f>SUM(BK208:BK217)</f>
        <v>0</v>
      </c>
    </row>
    <row r="208" spans="1:65" s="2" customFormat="1" ht="16.5" customHeight="1">
      <c r="A208" s="34"/>
      <c r="B208" s="35"/>
      <c r="C208" s="187" t="s">
        <v>329</v>
      </c>
      <c r="D208" s="187" t="s">
        <v>136</v>
      </c>
      <c r="E208" s="188" t="s">
        <v>364</v>
      </c>
      <c r="F208" s="189" t="s">
        <v>365</v>
      </c>
      <c r="G208" s="190" t="s">
        <v>366</v>
      </c>
      <c r="H208" s="191">
        <v>20</v>
      </c>
      <c r="I208" s="192"/>
      <c r="J208" s="193">
        <f>ROUND(I208*H208,2)</f>
        <v>0</v>
      </c>
      <c r="K208" s="194"/>
      <c r="L208" s="39"/>
      <c r="M208" s="195" t="s">
        <v>1</v>
      </c>
      <c r="N208" s="196" t="s">
        <v>37</v>
      </c>
      <c r="O208" s="71"/>
      <c r="P208" s="197">
        <f>O208*H208</f>
        <v>0</v>
      </c>
      <c r="Q208" s="197">
        <v>3E-05</v>
      </c>
      <c r="R208" s="197">
        <f>Q208*H208</f>
        <v>0.0006000000000000001</v>
      </c>
      <c r="S208" s="197">
        <v>0</v>
      </c>
      <c r="T208" s="198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99" t="s">
        <v>197</v>
      </c>
      <c r="AT208" s="199" t="s">
        <v>136</v>
      </c>
      <c r="AU208" s="199" t="s">
        <v>82</v>
      </c>
      <c r="AY208" s="17" t="s">
        <v>133</v>
      </c>
      <c r="BE208" s="200">
        <f>IF(N208="základní",J208,0)</f>
        <v>0</v>
      </c>
      <c r="BF208" s="200">
        <f>IF(N208="snížená",J208,0)</f>
        <v>0</v>
      </c>
      <c r="BG208" s="200">
        <f>IF(N208="zákl. přenesená",J208,0)</f>
        <v>0</v>
      </c>
      <c r="BH208" s="200">
        <f>IF(N208="sníž. přenesená",J208,0)</f>
        <v>0</v>
      </c>
      <c r="BI208" s="200">
        <f>IF(N208="nulová",J208,0)</f>
        <v>0</v>
      </c>
      <c r="BJ208" s="17" t="s">
        <v>80</v>
      </c>
      <c r="BK208" s="200">
        <f>ROUND(I208*H208,2)</f>
        <v>0</v>
      </c>
      <c r="BL208" s="17" t="s">
        <v>197</v>
      </c>
      <c r="BM208" s="199" t="s">
        <v>545</v>
      </c>
    </row>
    <row r="209" spans="1:65" s="2" customFormat="1" ht="24.2" customHeight="1">
      <c r="A209" s="34"/>
      <c r="B209" s="35"/>
      <c r="C209" s="187" t="s">
        <v>333</v>
      </c>
      <c r="D209" s="187" t="s">
        <v>136</v>
      </c>
      <c r="E209" s="188" t="s">
        <v>369</v>
      </c>
      <c r="F209" s="189" t="s">
        <v>370</v>
      </c>
      <c r="G209" s="190" t="s">
        <v>146</v>
      </c>
      <c r="H209" s="191">
        <v>17.024</v>
      </c>
      <c r="I209" s="192"/>
      <c r="J209" s="193">
        <f>ROUND(I209*H209,2)</f>
        <v>0</v>
      </c>
      <c r="K209" s="194"/>
      <c r="L209" s="39"/>
      <c r="M209" s="195" t="s">
        <v>1</v>
      </c>
      <c r="N209" s="196" t="s">
        <v>37</v>
      </c>
      <c r="O209" s="71"/>
      <c r="P209" s="197">
        <f>O209*H209</f>
        <v>0</v>
      </c>
      <c r="Q209" s="197">
        <v>5E-05</v>
      </c>
      <c r="R209" s="197">
        <f>Q209*H209</f>
        <v>0.0008512000000000001</v>
      </c>
      <c r="S209" s="197">
        <v>0</v>
      </c>
      <c r="T209" s="198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99" t="s">
        <v>197</v>
      </c>
      <c r="AT209" s="199" t="s">
        <v>136</v>
      </c>
      <c r="AU209" s="199" t="s">
        <v>82</v>
      </c>
      <c r="AY209" s="17" t="s">
        <v>133</v>
      </c>
      <c r="BE209" s="200">
        <f>IF(N209="základní",J209,0)</f>
        <v>0</v>
      </c>
      <c r="BF209" s="200">
        <f>IF(N209="snížená",J209,0)</f>
        <v>0</v>
      </c>
      <c r="BG209" s="200">
        <f>IF(N209="zákl. přenesená",J209,0)</f>
        <v>0</v>
      </c>
      <c r="BH209" s="200">
        <f>IF(N209="sníž. přenesená",J209,0)</f>
        <v>0</v>
      </c>
      <c r="BI209" s="200">
        <f>IF(N209="nulová",J209,0)</f>
        <v>0</v>
      </c>
      <c r="BJ209" s="17" t="s">
        <v>80</v>
      </c>
      <c r="BK209" s="200">
        <f>ROUND(I209*H209,2)</f>
        <v>0</v>
      </c>
      <c r="BL209" s="17" t="s">
        <v>197</v>
      </c>
      <c r="BM209" s="199" t="s">
        <v>546</v>
      </c>
    </row>
    <row r="210" spans="2:51" s="13" customFormat="1" ht="11.25">
      <c r="B210" s="201"/>
      <c r="C210" s="202"/>
      <c r="D210" s="203" t="s">
        <v>148</v>
      </c>
      <c r="E210" s="204" t="s">
        <v>1</v>
      </c>
      <c r="F210" s="205" t="s">
        <v>152</v>
      </c>
      <c r="G210" s="202"/>
      <c r="H210" s="204" t="s">
        <v>1</v>
      </c>
      <c r="I210" s="206"/>
      <c r="J210" s="202"/>
      <c r="K210" s="202"/>
      <c r="L210" s="207"/>
      <c r="M210" s="208"/>
      <c r="N210" s="209"/>
      <c r="O210" s="209"/>
      <c r="P210" s="209"/>
      <c r="Q210" s="209"/>
      <c r="R210" s="209"/>
      <c r="S210" s="209"/>
      <c r="T210" s="210"/>
      <c r="AT210" s="211" t="s">
        <v>148</v>
      </c>
      <c r="AU210" s="211" t="s">
        <v>82</v>
      </c>
      <c r="AV210" s="13" t="s">
        <v>80</v>
      </c>
      <c r="AW210" s="13" t="s">
        <v>30</v>
      </c>
      <c r="AX210" s="13" t="s">
        <v>72</v>
      </c>
      <c r="AY210" s="211" t="s">
        <v>133</v>
      </c>
    </row>
    <row r="211" spans="2:51" s="14" customFormat="1" ht="11.25">
      <c r="B211" s="212"/>
      <c r="C211" s="213"/>
      <c r="D211" s="203" t="s">
        <v>148</v>
      </c>
      <c r="E211" s="214" t="s">
        <v>1</v>
      </c>
      <c r="F211" s="215" t="s">
        <v>372</v>
      </c>
      <c r="G211" s="213"/>
      <c r="H211" s="216">
        <v>15.644</v>
      </c>
      <c r="I211" s="217"/>
      <c r="J211" s="213"/>
      <c r="K211" s="213"/>
      <c r="L211" s="218"/>
      <c r="M211" s="219"/>
      <c r="N211" s="220"/>
      <c r="O211" s="220"/>
      <c r="P211" s="220"/>
      <c r="Q211" s="220"/>
      <c r="R211" s="220"/>
      <c r="S211" s="220"/>
      <c r="T211" s="221"/>
      <c r="AT211" s="222" t="s">
        <v>148</v>
      </c>
      <c r="AU211" s="222" t="s">
        <v>82</v>
      </c>
      <c r="AV211" s="14" t="s">
        <v>82</v>
      </c>
      <c r="AW211" s="14" t="s">
        <v>30</v>
      </c>
      <c r="AX211" s="14" t="s">
        <v>72</v>
      </c>
      <c r="AY211" s="222" t="s">
        <v>133</v>
      </c>
    </row>
    <row r="212" spans="2:51" s="13" customFormat="1" ht="11.25">
      <c r="B212" s="201"/>
      <c r="C212" s="202"/>
      <c r="D212" s="203" t="s">
        <v>148</v>
      </c>
      <c r="E212" s="204" t="s">
        <v>1</v>
      </c>
      <c r="F212" s="205" t="s">
        <v>221</v>
      </c>
      <c r="G212" s="202"/>
      <c r="H212" s="204" t="s">
        <v>1</v>
      </c>
      <c r="I212" s="206"/>
      <c r="J212" s="202"/>
      <c r="K212" s="202"/>
      <c r="L212" s="207"/>
      <c r="M212" s="208"/>
      <c r="N212" s="209"/>
      <c r="O212" s="209"/>
      <c r="P212" s="209"/>
      <c r="Q212" s="209"/>
      <c r="R212" s="209"/>
      <c r="S212" s="209"/>
      <c r="T212" s="210"/>
      <c r="AT212" s="211" t="s">
        <v>148</v>
      </c>
      <c r="AU212" s="211" t="s">
        <v>82</v>
      </c>
      <c r="AV212" s="13" t="s">
        <v>80</v>
      </c>
      <c r="AW212" s="13" t="s">
        <v>30</v>
      </c>
      <c r="AX212" s="13" t="s">
        <v>72</v>
      </c>
      <c r="AY212" s="211" t="s">
        <v>133</v>
      </c>
    </row>
    <row r="213" spans="2:51" s="14" customFormat="1" ht="11.25">
      <c r="B213" s="212"/>
      <c r="C213" s="213"/>
      <c r="D213" s="203" t="s">
        <v>148</v>
      </c>
      <c r="E213" s="214" t="s">
        <v>1</v>
      </c>
      <c r="F213" s="215" t="s">
        <v>373</v>
      </c>
      <c r="G213" s="213"/>
      <c r="H213" s="216">
        <v>1.38</v>
      </c>
      <c r="I213" s="217"/>
      <c r="J213" s="213"/>
      <c r="K213" s="213"/>
      <c r="L213" s="218"/>
      <c r="M213" s="219"/>
      <c r="N213" s="220"/>
      <c r="O213" s="220"/>
      <c r="P213" s="220"/>
      <c r="Q213" s="220"/>
      <c r="R213" s="220"/>
      <c r="S213" s="220"/>
      <c r="T213" s="221"/>
      <c r="AT213" s="222" t="s">
        <v>148</v>
      </c>
      <c r="AU213" s="222" t="s">
        <v>82</v>
      </c>
      <c r="AV213" s="14" t="s">
        <v>82</v>
      </c>
      <c r="AW213" s="14" t="s">
        <v>30</v>
      </c>
      <c r="AX213" s="14" t="s">
        <v>72</v>
      </c>
      <c r="AY213" s="222" t="s">
        <v>133</v>
      </c>
    </row>
    <row r="214" spans="2:51" s="15" customFormat="1" ht="11.25">
      <c r="B214" s="223"/>
      <c r="C214" s="224"/>
      <c r="D214" s="203" t="s">
        <v>148</v>
      </c>
      <c r="E214" s="225" t="s">
        <v>1</v>
      </c>
      <c r="F214" s="226" t="s">
        <v>156</v>
      </c>
      <c r="G214" s="224"/>
      <c r="H214" s="227">
        <v>17.024</v>
      </c>
      <c r="I214" s="228"/>
      <c r="J214" s="224"/>
      <c r="K214" s="224"/>
      <c r="L214" s="229"/>
      <c r="M214" s="230"/>
      <c r="N214" s="231"/>
      <c r="O214" s="231"/>
      <c r="P214" s="231"/>
      <c r="Q214" s="231"/>
      <c r="R214" s="231"/>
      <c r="S214" s="231"/>
      <c r="T214" s="232"/>
      <c r="AT214" s="233" t="s">
        <v>148</v>
      </c>
      <c r="AU214" s="233" t="s">
        <v>82</v>
      </c>
      <c r="AV214" s="15" t="s">
        <v>140</v>
      </c>
      <c r="AW214" s="15" t="s">
        <v>30</v>
      </c>
      <c r="AX214" s="15" t="s">
        <v>80</v>
      </c>
      <c r="AY214" s="233" t="s">
        <v>133</v>
      </c>
    </row>
    <row r="215" spans="1:65" s="2" customFormat="1" ht="24.2" customHeight="1">
      <c r="A215" s="34"/>
      <c r="B215" s="35"/>
      <c r="C215" s="187" t="s">
        <v>337</v>
      </c>
      <c r="D215" s="187" t="s">
        <v>136</v>
      </c>
      <c r="E215" s="188" t="s">
        <v>547</v>
      </c>
      <c r="F215" s="189" t="s">
        <v>548</v>
      </c>
      <c r="G215" s="190" t="s">
        <v>162</v>
      </c>
      <c r="H215" s="191">
        <v>0.001</v>
      </c>
      <c r="I215" s="192"/>
      <c r="J215" s="193">
        <f>ROUND(I215*H215,2)</f>
        <v>0</v>
      </c>
      <c r="K215" s="194"/>
      <c r="L215" s="39"/>
      <c r="M215" s="195" t="s">
        <v>1</v>
      </c>
      <c r="N215" s="196" t="s">
        <v>37</v>
      </c>
      <c r="O215" s="71"/>
      <c r="P215" s="197">
        <f>O215*H215</f>
        <v>0</v>
      </c>
      <c r="Q215" s="197">
        <v>0</v>
      </c>
      <c r="R215" s="197">
        <f>Q215*H215</f>
        <v>0</v>
      </c>
      <c r="S215" s="197">
        <v>0</v>
      </c>
      <c r="T215" s="198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99" t="s">
        <v>197</v>
      </c>
      <c r="AT215" s="199" t="s">
        <v>136</v>
      </c>
      <c r="AU215" s="199" t="s">
        <v>82</v>
      </c>
      <c r="AY215" s="17" t="s">
        <v>133</v>
      </c>
      <c r="BE215" s="200">
        <f>IF(N215="základní",J215,0)</f>
        <v>0</v>
      </c>
      <c r="BF215" s="200">
        <f>IF(N215="snížená",J215,0)</f>
        <v>0</v>
      </c>
      <c r="BG215" s="200">
        <f>IF(N215="zákl. přenesená",J215,0)</f>
        <v>0</v>
      </c>
      <c r="BH215" s="200">
        <f>IF(N215="sníž. přenesená",J215,0)</f>
        <v>0</v>
      </c>
      <c r="BI215" s="200">
        <f>IF(N215="nulová",J215,0)</f>
        <v>0</v>
      </c>
      <c r="BJ215" s="17" t="s">
        <v>80</v>
      </c>
      <c r="BK215" s="200">
        <f>ROUND(I215*H215,2)</f>
        <v>0</v>
      </c>
      <c r="BL215" s="17" t="s">
        <v>197</v>
      </c>
      <c r="BM215" s="199" t="s">
        <v>549</v>
      </c>
    </row>
    <row r="216" spans="1:65" s="2" customFormat="1" ht="24.2" customHeight="1">
      <c r="A216" s="34"/>
      <c r="B216" s="35"/>
      <c r="C216" s="187" t="s">
        <v>341</v>
      </c>
      <c r="D216" s="187" t="s">
        <v>136</v>
      </c>
      <c r="E216" s="188" t="s">
        <v>389</v>
      </c>
      <c r="F216" s="189" t="s">
        <v>390</v>
      </c>
      <c r="G216" s="190" t="s">
        <v>162</v>
      </c>
      <c r="H216" s="191">
        <v>0.001</v>
      </c>
      <c r="I216" s="192"/>
      <c r="J216" s="193">
        <f>ROUND(I216*H216,2)</f>
        <v>0</v>
      </c>
      <c r="K216" s="194"/>
      <c r="L216" s="39"/>
      <c r="M216" s="195" t="s">
        <v>1</v>
      </c>
      <c r="N216" s="196" t="s">
        <v>37</v>
      </c>
      <c r="O216" s="71"/>
      <c r="P216" s="197">
        <f>O216*H216</f>
        <v>0</v>
      </c>
      <c r="Q216" s="197">
        <v>0</v>
      </c>
      <c r="R216" s="197">
        <f>Q216*H216</f>
        <v>0</v>
      </c>
      <c r="S216" s="197">
        <v>0</v>
      </c>
      <c r="T216" s="198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9" t="s">
        <v>197</v>
      </c>
      <c r="AT216" s="199" t="s">
        <v>136</v>
      </c>
      <c r="AU216" s="199" t="s">
        <v>82</v>
      </c>
      <c r="AY216" s="17" t="s">
        <v>133</v>
      </c>
      <c r="BE216" s="200">
        <f>IF(N216="základní",J216,0)</f>
        <v>0</v>
      </c>
      <c r="BF216" s="200">
        <f>IF(N216="snížená",J216,0)</f>
        <v>0</v>
      </c>
      <c r="BG216" s="200">
        <f>IF(N216="zákl. přenesená",J216,0)</f>
        <v>0</v>
      </c>
      <c r="BH216" s="200">
        <f>IF(N216="sníž. přenesená",J216,0)</f>
        <v>0</v>
      </c>
      <c r="BI216" s="200">
        <f>IF(N216="nulová",J216,0)</f>
        <v>0</v>
      </c>
      <c r="BJ216" s="17" t="s">
        <v>80</v>
      </c>
      <c r="BK216" s="200">
        <f>ROUND(I216*H216,2)</f>
        <v>0</v>
      </c>
      <c r="BL216" s="17" t="s">
        <v>197</v>
      </c>
      <c r="BM216" s="199" t="s">
        <v>550</v>
      </c>
    </row>
    <row r="217" spans="1:65" s="2" customFormat="1" ht="24.2" customHeight="1">
      <c r="A217" s="34"/>
      <c r="B217" s="35"/>
      <c r="C217" s="187" t="s">
        <v>345</v>
      </c>
      <c r="D217" s="187" t="s">
        <v>136</v>
      </c>
      <c r="E217" s="188" t="s">
        <v>393</v>
      </c>
      <c r="F217" s="189" t="s">
        <v>394</v>
      </c>
      <c r="G217" s="190" t="s">
        <v>162</v>
      </c>
      <c r="H217" s="191">
        <v>0.001</v>
      </c>
      <c r="I217" s="192"/>
      <c r="J217" s="193">
        <f>ROUND(I217*H217,2)</f>
        <v>0</v>
      </c>
      <c r="K217" s="194"/>
      <c r="L217" s="39"/>
      <c r="M217" s="195" t="s">
        <v>1</v>
      </c>
      <c r="N217" s="196" t="s">
        <v>37</v>
      </c>
      <c r="O217" s="71"/>
      <c r="P217" s="197">
        <f>O217*H217</f>
        <v>0</v>
      </c>
      <c r="Q217" s="197">
        <v>0</v>
      </c>
      <c r="R217" s="197">
        <f>Q217*H217</f>
        <v>0</v>
      </c>
      <c r="S217" s="197">
        <v>0</v>
      </c>
      <c r="T217" s="198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99" t="s">
        <v>197</v>
      </c>
      <c r="AT217" s="199" t="s">
        <v>136</v>
      </c>
      <c r="AU217" s="199" t="s">
        <v>82</v>
      </c>
      <c r="AY217" s="17" t="s">
        <v>133</v>
      </c>
      <c r="BE217" s="200">
        <f>IF(N217="základní",J217,0)</f>
        <v>0</v>
      </c>
      <c r="BF217" s="200">
        <f>IF(N217="snížená",J217,0)</f>
        <v>0</v>
      </c>
      <c r="BG217" s="200">
        <f>IF(N217="zákl. přenesená",J217,0)</f>
        <v>0</v>
      </c>
      <c r="BH217" s="200">
        <f>IF(N217="sníž. přenesená",J217,0)</f>
        <v>0</v>
      </c>
      <c r="BI217" s="200">
        <f>IF(N217="nulová",J217,0)</f>
        <v>0</v>
      </c>
      <c r="BJ217" s="17" t="s">
        <v>80</v>
      </c>
      <c r="BK217" s="200">
        <f>ROUND(I217*H217,2)</f>
        <v>0</v>
      </c>
      <c r="BL217" s="17" t="s">
        <v>197</v>
      </c>
      <c r="BM217" s="199" t="s">
        <v>551</v>
      </c>
    </row>
    <row r="218" spans="2:63" s="12" customFormat="1" ht="22.9" customHeight="1">
      <c r="B218" s="171"/>
      <c r="C218" s="172"/>
      <c r="D218" s="173" t="s">
        <v>71</v>
      </c>
      <c r="E218" s="185" t="s">
        <v>396</v>
      </c>
      <c r="F218" s="185" t="s">
        <v>397</v>
      </c>
      <c r="G218" s="172"/>
      <c r="H218" s="172"/>
      <c r="I218" s="175"/>
      <c r="J218" s="186">
        <f>BK218</f>
        <v>0</v>
      </c>
      <c r="K218" s="172"/>
      <c r="L218" s="177"/>
      <c r="M218" s="178"/>
      <c r="N218" s="179"/>
      <c r="O218" s="179"/>
      <c r="P218" s="180">
        <f>SUM(P219:P251)</f>
        <v>0</v>
      </c>
      <c r="Q218" s="179"/>
      <c r="R218" s="180">
        <f>SUM(R219:R251)</f>
        <v>0.12993196</v>
      </c>
      <c r="S218" s="179"/>
      <c r="T218" s="181">
        <f>SUM(T219:T251)</f>
        <v>0.02756706</v>
      </c>
      <c r="AR218" s="182" t="s">
        <v>82</v>
      </c>
      <c r="AT218" s="183" t="s">
        <v>71</v>
      </c>
      <c r="AU218" s="183" t="s">
        <v>80</v>
      </c>
      <c r="AY218" s="182" t="s">
        <v>133</v>
      </c>
      <c r="BK218" s="184">
        <f>SUM(BK219:BK251)</f>
        <v>0</v>
      </c>
    </row>
    <row r="219" spans="1:65" s="2" customFormat="1" ht="24.2" customHeight="1">
      <c r="A219" s="34"/>
      <c r="B219" s="35"/>
      <c r="C219" s="187" t="s">
        <v>349</v>
      </c>
      <c r="D219" s="187" t="s">
        <v>136</v>
      </c>
      <c r="E219" s="188" t="s">
        <v>399</v>
      </c>
      <c r="F219" s="189" t="s">
        <v>400</v>
      </c>
      <c r="G219" s="190" t="s">
        <v>146</v>
      </c>
      <c r="H219" s="191">
        <v>88.926</v>
      </c>
      <c r="I219" s="192"/>
      <c r="J219" s="193">
        <f>ROUND(I219*H219,2)</f>
        <v>0</v>
      </c>
      <c r="K219" s="194"/>
      <c r="L219" s="39"/>
      <c r="M219" s="195" t="s">
        <v>1</v>
      </c>
      <c r="N219" s="196" t="s">
        <v>37</v>
      </c>
      <c r="O219" s="71"/>
      <c r="P219" s="197">
        <f>O219*H219</f>
        <v>0</v>
      </c>
      <c r="Q219" s="197">
        <v>0</v>
      </c>
      <c r="R219" s="197">
        <f>Q219*H219</f>
        <v>0</v>
      </c>
      <c r="S219" s="197">
        <v>0</v>
      </c>
      <c r="T219" s="198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99" t="s">
        <v>197</v>
      </c>
      <c r="AT219" s="199" t="s">
        <v>136</v>
      </c>
      <c r="AU219" s="199" t="s">
        <v>82</v>
      </c>
      <c r="AY219" s="17" t="s">
        <v>133</v>
      </c>
      <c r="BE219" s="200">
        <f>IF(N219="základní",J219,0)</f>
        <v>0</v>
      </c>
      <c r="BF219" s="200">
        <f>IF(N219="snížená",J219,0)</f>
        <v>0</v>
      </c>
      <c r="BG219" s="200">
        <f>IF(N219="zákl. přenesená",J219,0)</f>
        <v>0</v>
      </c>
      <c r="BH219" s="200">
        <f>IF(N219="sníž. přenesená",J219,0)</f>
        <v>0</v>
      </c>
      <c r="BI219" s="200">
        <f>IF(N219="nulová",J219,0)</f>
        <v>0</v>
      </c>
      <c r="BJ219" s="17" t="s">
        <v>80</v>
      </c>
      <c r="BK219" s="200">
        <f>ROUND(I219*H219,2)</f>
        <v>0</v>
      </c>
      <c r="BL219" s="17" t="s">
        <v>197</v>
      </c>
      <c r="BM219" s="199" t="s">
        <v>552</v>
      </c>
    </row>
    <row r="220" spans="1:65" s="2" customFormat="1" ht="16.5" customHeight="1">
      <c r="A220" s="34"/>
      <c r="B220" s="35"/>
      <c r="C220" s="187" t="s">
        <v>353</v>
      </c>
      <c r="D220" s="187" t="s">
        <v>136</v>
      </c>
      <c r="E220" s="188" t="s">
        <v>403</v>
      </c>
      <c r="F220" s="189" t="s">
        <v>404</v>
      </c>
      <c r="G220" s="190" t="s">
        <v>146</v>
      </c>
      <c r="H220" s="191">
        <v>88.926</v>
      </c>
      <c r="I220" s="192"/>
      <c r="J220" s="193">
        <f>ROUND(I220*H220,2)</f>
        <v>0</v>
      </c>
      <c r="K220" s="194"/>
      <c r="L220" s="39"/>
      <c r="M220" s="195" t="s">
        <v>1</v>
      </c>
      <c r="N220" s="196" t="s">
        <v>37</v>
      </c>
      <c r="O220" s="71"/>
      <c r="P220" s="197">
        <f>O220*H220</f>
        <v>0</v>
      </c>
      <c r="Q220" s="197">
        <v>0.001</v>
      </c>
      <c r="R220" s="197">
        <f>Q220*H220</f>
        <v>0.088926</v>
      </c>
      <c r="S220" s="197">
        <v>0.00031</v>
      </c>
      <c r="T220" s="198">
        <f>S220*H220</f>
        <v>0.02756706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99" t="s">
        <v>197</v>
      </c>
      <c r="AT220" s="199" t="s">
        <v>136</v>
      </c>
      <c r="AU220" s="199" t="s">
        <v>82</v>
      </c>
      <c r="AY220" s="17" t="s">
        <v>133</v>
      </c>
      <c r="BE220" s="200">
        <f>IF(N220="základní",J220,0)</f>
        <v>0</v>
      </c>
      <c r="BF220" s="200">
        <f>IF(N220="snížená",J220,0)</f>
        <v>0</v>
      </c>
      <c r="BG220" s="200">
        <f>IF(N220="zákl. přenesená",J220,0)</f>
        <v>0</v>
      </c>
      <c r="BH220" s="200">
        <f>IF(N220="sníž. přenesená",J220,0)</f>
        <v>0</v>
      </c>
      <c r="BI220" s="200">
        <f>IF(N220="nulová",J220,0)</f>
        <v>0</v>
      </c>
      <c r="BJ220" s="17" t="s">
        <v>80</v>
      </c>
      <c r="BK220" s="200">
        <f>ROUND(I220*H220,2)</f>
        <v>0</v>
      </c>
      <c r="BL220" s="17" t="s">
        <v>197</v>
      </c>
      <c r="BM220" s="199" t="s">
        <v>553</v>
      </c>
    </row>
    <row r="221" spans="1:65" s="2" customFormat="1" ht="24.2" customHeight="1">
      <c r="A221" s="34"/>
      <c r="B221" s="35"/>
      <c r="C221" s="187" t="s">
        <v>357</v>
      </c>
      <c r="D221" s="187" t="s">
        <v>136</v>
      </c>
      <c r="E221" s="188" t="s">
        <v>407</v>
      </c>
      <c r="F221" s="189" t="s">
        <v>408</v>
      </c>
      <c r="G221" s="190" t="s">
        <v>146</v>
      </c>
      <c r="H221" s="191">
        <v>88.926</v>
      </c>
      <c r="I221" s="192"/>
      <c r="J221" s="193">
        <f>ROUND(I221*H221,2)</f>
        <v>0</v>
      </c>
      <c r="K221" s="194"/>
      <c r="L221" s="39"/>
      <c r="M221" s="195" t="s">
        <v>1</v>
      </c>
      <c r="N221" s="196" t="s">
        <v>37</v>
      </c>
      <c r="O221" s="71"/>
      <c r="P221" s="197">
        <f>O221*H221</f>
        <v>0</v>
      </c>
      <c r="Q221" s="197">
        <v>0</v>
      </c>
      <c r="R221" s="197">
        <f>Q221*H221</f>
        <v>0</v>
      </c>
      <c r="S221" s="197">
        <v>0</v>
      </c>
      <c r="T221" s="198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99" t="s">
        <v>197</v>
      </c>
      <c r="AT221" s="199" t="s">
        <v>136</v>
      </c>
      <c r="AU221" s="199" t="s">
        <v>82</v>
      </c>
      <c r="AY221" s="17" t="s">
        <v>133</v>
      </c>
      <c r="BE221" s="200">
        <f>IF(N221="základní",J221,0)</f>
        <v>0</v>
      </c>
      <c r="BF221" s="200">
        <f>IF(N221="snížená",J221,0)</f>
        <v>0</v>
      </c>
      <c r="BG221" s="200">
        <f>IF(N221="zákl. přenesená",J221,0)</f>
        <v>0</v>
      </c>
      <c r="BH221" s="200">
        <f>IF(N221="sníž. přenesená",J221,0)</f>
        <v>0</v>
      </c>
      <c r="BI221" s="200">
        <f>IF(N221="nulová",J221,0)</f>
        <v>0</v>
      </c>
      <c r="BJ221" s="17" t="s">
        <v>80</v>
      </c>
      <c r="BK221" s="200">
        <f>ROUND(I221*H221,2)</f>
        <v>0</v>
      </c>
      <c r="BL221" s="17" t="s">
        <v>197</v>
      </c>
      <c r="BM221" s="199" t="s">
        <v>554</v>
      </c>
    </row>
    <row r="222" spans="1:65" s="2" customFormat="1" ht="24.2" customHeight="1">
      <c r="A222" s="34"/>
      <c r="B222" s="35"/>
      <c r="C222" s="187" t="s">
        <v>363</v>
      </c>
      <c r="D222" s="187" t="s">
        <v>136</v>
      </c>
      <c r="E222" s="188" t="s">
        <v>411</v>
      </c>
      <c r="F222" s="189" t="s">
        <v>412</v>
      </c>
      <c r="G222" s="190" t="s">
        <v>366</v>
      </c>
      <c r="H222" s="191">
        <v>10</v>
      </c>
      <c r="I222" s="192"/>
      <c r="J222" s="193">
        <f>ROUND(I222*H222,2)</f>
        <v>0</v>
      </c>
      <c r="K222" s="194"/>
      <c r="L222" s="39"/>
      <c r="M222" s="195" t="s">
        <v>1</v>
      </c>
      <c r="N222" s="196" t="s">
        <v>37</v>
      </c>
      <c r="O222" s="71"/>
      <c r="P222" s="197">
        <f>O222*H222</f>
        <v>0</v>
      </c>
      <c r="Q222" s="197">
        <v>1E-05</v>
      </c>
      <c r="R222" s="197">
        <f>Q222*H222</f>
        <v>0.0001</v>
      </c>
      <c r="S222" s="197">
        <v>0</v>
      </c>
      <c r="T222" s="198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99" t="s">
        <v>197</v>
      </c>
      <c r="AT222" s="199" t="s">
        <v>136</v>
      </c>
      <c r="AU222" s="199" t="s">
        <v>82</v>
      </c>
      <c r="AY222" s="17" t="s">
        <v>133</v>
      </c>
      <c r="BE222" s="200">
        <f>IF(N222="základní",J222,0)</f>
        <v>0</v>
      </c>
      <c r="BF222" s="200">
        <f>IF(N222="snížená",J222,0)</f>
        <v>0</v>
      </c>
      <c r="BG222" s="200">
        <f>IF(N222="zákl. přenesená",J222,0)</f>
        <v>0</v>
      </c>
      <c r="BH222" s="200">
        <f>IF(N222="sníž. přenesená",J222,0)</f>
        <v>0</v>
      </c>
      <c r="BI222" s="200">
        <f>IF(N222="nulová",J222,0)</f>
        <v>0</v>
      </c>
      <c r="BJ222" s="17" t="s">
        <v>80</v>
      </c>
      <c r="BK222" s="200">
        <f>ROUND(I222*H222,2)</f>
        <v>0</v>
      </c>
      <c r="BL222" s="17" t="s">
        <v>197</v>
      </c>
      <c r="BM222" s="199" t="s">
        <v>555</v>
      </c>
    </row>
    <row r="223" spans="1:65" s="2" customFormat="1" ht="16.5" customHeight="1">
      <c r="A223" s="34"/>
      <c r="B223" s="35"/>
      <c r="C223" s="187" t="s">
        <v>368</v>
      </c>
      <c r="D223" s="187" t="s">
        <v>136</v>
      </c>
      <c r="E223" s="188" t="s">
        <v>415</v>
      </c>
      <c r="F223" s="189" t="s">
        <v>416</v>
      </c>
      <c r="G223" s="190" t="s">
        <v>146</v>
      </c>
      <c r="H223" s="191">
        <v>26.32</v>
      </c>
      <c r="I223" s="192"/>
      <c r="J223" s="193">
        <f>ROUND(I223*H223,2)</f>
        <v>0</v>
      </c>
      <c r="K223" s="194"/>
      <c r="L223" s="39"/>
      <c r="M223" s="195" t="s">
        <v>1</v>
      </c>
      <c r="N223" s="196" t="s">
        <v>37</v>
      </c>
      <c r="O223" s="71"/>
      <c r="P223" s="197">
        <f>O223*H223</f>
        <v>0</v>
      </c>
      <c r="Q223" s="197">
        <v>0</v>
      </c>
      <c r="R223" s="197">
        <f>Q223*H223</f>
        <v>0</v>
      </c>
      <c r="S223" s="197">
        <v>0</v>
      </c>
      <c r="T223" s="198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99" t="s">
        <v>197</v>
      </c>
      <c r="AT223" s="199" t="s">
        <v>136</v>
      </c>
      <c r="AU223" s="199" t="s">
        <v>82</v>
      </c>
      <c r="AY223" s="17" t="s">
        <v>133</v>
      </c>
      <c r="BE223" s="200">
        <f>IF(N223="základní",J223,0)</f>
        <v>0</v>
      </c>
      <c r="BF223" s="200">
        <f>IF(N223="snížená",J223,0)</f>
        <v>0</v>
      </c>
      <c r="BG223" s="200">
        <f>IF(N223="zákl. přenesená",J223,0)</f>
        <v>0</v>
      </c>
      <c r="BH223" s="200">
        <f>IF(N223="sníž. přenesená",J223,0)</f>
        <v>0</v>
      </c>
      <c r="BI223" s="200">
        <f>IF(N223="nulová",J223,0)</f>
        <v>0</v>
      </c>
      <c r="BJ223" s="17" t="s">
        <v>80</v>
      </c>
      <c r="BK223" s="200">
        <f>ROUND(I223*H223,2)</f>
        <v>0</v>
      </c>
      <c r="BL223" s="17" t="s">
        <v>197</v>
      </c>
      <c r="BM223" s="199" t="s">
        <v>556</v>
      </c>
    </row>
    <row r="224" spans="2:51" s="13" customFormat="1" ht="11.25">
      <c r="B224" s="201"/>
      <c r="C224" s="202"/>
      <c r="D224" s="203" t="s">
        <v>148</v>
      </c>
      <c r="E224" s="204" t="s">
        <v>1</v>
      </c>
      <c r="F224" s="205" t="s">
        <v>418</v>
      </c>
      <c r="G224" s="202"/>
      <c r="H224" s="204" t="s">
        <v>1</v>
      </c>
      <c r="I224" s="206"/>
      <c r="J224" s="202"/>
      <c r="K224" s="202"/>
      <c r="L224" s="207"/>
      <c r="M224" s="208"/>
      <c r="N224" s="209"/>
      <c r="O224" s="209"/>
      <c r="P224" s="209"/>
      <c r="Q224" s="209"/>
      <c r="R224" s="209"/>
      <c r="S224" s="209"/>
      <c r="T224" s="210"/>
      <c r="AT224" s="211" t="s">
        <v>148</v>
      </c>
      <c r="AU224" s="211" t="s">
        <v>82</v>
      </c>
      <c r="AV224" s="13" t="s">
        <v>80</v>
      </c>
      <c r="AW224" s="13" t="s">
        <v>30</v>
      </c>
      <c r="AX224" s="13" t="s">
        <v>72</v>
      </c>
      <c r="AY224" s="211" t="s">
        <v>133</v>
      </c>
    </row>
    <row r="225" spans="2:51" s="14" customFormat="1" ht="11.25">
      <c r="B225" s="212"/>
      <c r="C225" s="213"/>
      <c r="D225" s="203" t="s">
        <v>148</v>
      </c>
      <c r="E225" s="214" t="s">
        <v>1</v>
      </c>
      <c r="F225" s="215" t="s">
        <v>419</v>
      </c>
      <c r="G225" s="213"/>
      <c r="H225" s="216">
        <v>26.32</v>
      </c>
      <c r="I225" s="217"/>
      <c r="J225" s="213"/>
      <c r="K225" s="213"/>
      <c r="L225" s="218"/>
      <c r="M225" s="219"/>
      <c r="N225" s="220"/>
      <c r="O225" s="220"/>
      <c r="P225" s="220"/>
      <c r="Q225" s="220"/>
      <c r="R225" s="220"/>
      <c r="S225" s="220"/>
      <c r="T225" s="221"/>
      <c r="AT225" s="222" t="s">
        <v>148</v>
      </c>
      <c r="AU225" s="222" t="s">
        <v>82</v>
      </c>
      <c r="AV225" s="14" t="s">
        <v>82</v>
      </c>
      <c r="AW225" s="14" t="s">
        <v>30</v>
      </c>
      <c r="AX225" s="14" t="s">
        <v>72</v>
      </c>
      <c r="AY225" s="222" t="s">
        <v>133</v>
      </c>
    </row>
    <row r="226" spans="2:51" s="15" customFormat="1" ht="11.25">
      <c r="B226" s="223"/>
      <c r="C226" s="224"/>
      <c r="D226" s="203" t="s">
        <v>148</v>
      </c>
      <c r="E226" s="225" t="s">
        <v>1</v>
      </c>
      <c r="F226" s="226" t="s">
        <v>156</v>
      </c>
      <c r="G226" s="224"/>
      <c r="H226" s="227">
        <v>26.32</v>
      </c>
      <c r="I226" s="228"/>
      <c r="J226" s="224"/>
      <c r="K226" s="224"/>
      <c r="L226" s="229"/>
      <c r="M226" s="230"/>
      <c r="N226" s="231"/>
      <c r="O226" s="231"/>
      <c r="P226" s="231"/>
      <c r="Q226" s="231"/>
      <c r="R226" s="231"/>
      <c r="S226" s="231"/>
      <c r="T226" s="232"/>
      <c r="AT226" s="233" t="s">
        <v>148</v>
      </c>
      <c r="AU226" s="233" t="s">
        <v>82</v>
      </c>
      <c r="AV226" s="15" t="s">
        <v>140</v>
      </c>
      <c r="AW226" s="15" t="s">
        <v>30</v>
      </c>
      <c r="AX226" s="15" t="s">
        <v>80</v>
      </c>
      <c r="AY226" s="233" t="s">
        <v>133</v>
      </c>
    </row>
    <row r="227" spans="1:65" s="2" customFormat="1" ht="16.5" customHeight="1">
      <c r="A227" s="34"/>
      <c r="B227" s="35"/>
      <c r="C227" s="234" t="s">
        <v>374</v>
      </c>
      <c r="D227" s="234" t="s">
        <v>200</v>
      </c>
      <c r="E227" s="235" t="s">
        <v>421</v>
      </c>
      <c r="F227" s="236" t="s">
        <v>422</v>
      </c>
      <c r="G227" s="237" t="s">
        <v>146</v>
      </c>
      <c r="H227" s="238">
        <v>31.584</v>
      </c>
      <c r="I227" s="239"/>
      <c r="J227" s="240">
        <f>ROUND(I227*H227,2)</f>
        <v>0</v>
      </c>
      <c r="K227" s="241"/>
      <c r="L227" s="242"/>
      <c r="M227" s="243" t="s">
        <v>1</v>
      </c>
      <c r="N227" s="244" t="s">
        <v>37</v>
      </c>
      <c r="O227" s="71"/>
      <c r="P227" s="197">
        <f>O227*H227</f>
        <v>0</v>
      </c>
      <c r="Q227" s="197">
        <v>0</v>
      </c>
      <c r="R227" s="197">
        <f>Q227*H227</f>
        <v>0</v>
      </c>
      <c r="S227" s="197">
        <v>0</v>
      </c>
      <c r="T227" s="198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99" t="s">
        <v>203</v>
      </c>
      <c r="AT227" s="199" t="s">
        <v>200</v>
      </c>
      <c r="AU227" s="199" t="s">
        <v>82</v>
      </c>
      <c r="AY227" s="17" t="s">
        <v>133</v>
      </c>
      <c r="BE227" s="200">
        <f>IF(N227="základní",J227,0)</f>
        <v>0</v>
      </c>
      <c r="BF227" s="200">
        <f>IF(N227="snížená",J227,0)</f>
        <v>0</v>
      </c>
      <c r="BG227" s="200">
        <f>IF(N227="zákl. přenesená",J227,0)</f>
        <v>0</v>
      </c>
      <c r="BH227" s="200">
        <f>IF(N227="sníž. přenesená",J227,0)</f>
        <v>0</v>
      </c>
      <c r="BI227" s="200">
        <f>IF(N227="nulová",J227,0)</f>
        <v>0</v>
      </c>
      <c r="BJ227" s="17" t="s">
        <v>80</v>
      </c>
      <c r="BK227" s="200">
        <f>ROUND(I227*H227,2)</f>
        <v>0</v>
      </c>
      <c r="BL227" s="17" t="s">
        <v>197</v>
      </c>
      <c r="BM227" s="199" t="s">
        <v>557</v>
      </c>
    </row>
    <row r="228" spans="2:51" s="14" customFormat="1" ht="11.25">
      <c r="B228" s="212"/>
      <c r="C228" s="213"/>
      <c r="D228" s="203" t="s">
        <v>148</v>
      </c>
      <c r="E228" s="213"/>
      <c r="F228" s="215" t="s">
        <v>424</v>
      </c>
      <c r="G228" s="213"/>
      <c r="H228" s="216">
        <v>31.584</v>
      </c>
      <c r="I228" s="217"/>
      <c r="J228" s="213"/>
      <c r="K228" s="213"/>
      <c r="L228" s="218"/>
      <c r="M228" s="219"/>
      <c r="N228" s="220"/>
      <c r="O228" s="220"/>
      <c r="P228" s="220"/>
      <c r="Q228" s="220"/>
      <c r="R228" s="220"/>
      <c r="S228" s="220"/>
      <c r="T228" s="221"/>
      <c r="AT228" s="222" t="s">
        <v>148</v>
      </c>
      <c r="AU228" s="222" t="s">
        <v>82</v>
      </c>
      <c r="AV228" s="14" t="s">
        <v>82</v>
      </c>
      <c r="AW228" s="14" t="s">
        <v>4</v>
      </c>
      <c r="AX228" s="14" t="s">
        <v>80</v>
      </c>
      <c r="AY228" s="222" t="s">
        <v>133</v>
      </c>
    </row>
    <row r="229" spans="1:65" s="2" customFormat="1" ht="24.2" customHeight="1">
      <c r="A229" s="34"/>
      <c r="B229" s="35"/>
      <c r="C229" s="187" t="s">
        <v>379</v>
      </c>
      <c r="D229" s="187" t="s">
        <v>136</v>
      </c>
      <c r="E229" s="188" t="s">
        <v>426</v>
      </c>
      <c r="F229" s="189" t="s">
        <v>427</v>
      </c>
      <c r="G229" s="190" t="s">
        <v>146</v>
      </c>
      <c r="H229" s="191">
        <v>10</v>
      </c>
      <c r="I229" s="192"/>
      <c r="J229" s="193">
        <f>ROUND(I229*H229,2)</f>
        <v>0</v>
      </c>
      <c r="K229" s="194"/>
      <c r="L229" s="39"/>
      <c r="M229" s="195" t="s">
        <v>1</v>
      </c>
      <c r="N229" s="196" t="s">
        <v>37</v>
      </c>
      <c r="O229" s="71"/>
      <c r="P229" s="197">
        <f>O229*H229</f>
        <v>0</v>
      </c>
      <c r="Q229" s="197">
        <v>0</v>
      </c>
      <c r="R229" s="197">
        <f>Q229*H229</f>
        <v>0</v>
      </c>
      <c r="S229" s="197">
        <v>0</v>
      </c>
      <c r="T229" s="198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99" t="s">
        <v>197</v>
      </c>
      <c r="AT229" s="199" t="s">
        <v>136</v>
      </c>
      <c r="AU229" s="199" t="s">
        <v>82</v>
      </c>
      <c r="AY229" s="17" t="s">
        <v>133</v>
      </c>
      <c r="BE229" s="200">
        <f>IF(N229="základní",J229,0)</f>
        <v>0</v>
      </c>
      <c r="BF229" s="200">
        <f>IF(N229="snížená",J229,0)</f>
        <v>0</v>
      </c>
      <c r="BG229" s="200">
        <f>IF(N229="zákl. přenesená",J229,0)</f>
        <v>0</v>
      </c>
      <c r="BH229" s="200">
        <f>IF(N229="sníž. přenesená",J229,0)</f>
        <v>0</v>
      </c>
      <c r="BI229" s="200">
        <f>IF(N229="nulová",J229,0)</f>
        <v>0</v>
      </c>
      <c r="BJ229" s="17" t="s">
        <v>80</v>
      </c>
      <c r="BK229" s="200">
        <f>ROUND(I229*H229,2)</f>
        <v>0</v>
      </c>
      <c r="BL229" s="17" t="s">
        <v>197</v>
      </c>
      <c r="BM229" s="199" t="s">
        <v>558</v>
      </c>
    </row>
    <row r="230" spans="1:65" s="2" customFormat="1" ht="16.5" customHeight="1">
      <c r="A230" s="34"/>
      <c r="B230" s="35"/>
      <c r="C230" s="234" t="s">
        <v>384</v>
      </c>
      <c r="D230" s="234" t="s">
        <v>200</v>
      </c>
      <c r="E230" s="235" t="s">
        <v>430</v>
      </c>
      <c r="F230" s="236" t="s">
        <v>431</v>
      </c>
      <c r="G230" s="237" t="s">
        <v>146</v>
      </c>
      <c r="H230" s="238">
        <v>12</v>
      </c>
      <c r="I230" s="239"/>
      <c r="J230" s="240">
        <f>ROUND(I230*H230,2)</f>
        <v>0</v>
      </c>
      <c r="K230" s="241"/>
      <c r="L230" s="242"/>
      <c r="M230" s="243" t="s">
        <v>1</v>
      </c>
      <c r="N230" s="244" t="s">
        <v>37</v>
      </c>
      <c r="O230" s="71"/>
      <c r="P230" s="197">
        <f>O230*H230</f>
        <v>0</v>
      </c>
      <c r="Q230" s="197">
        <v>0</v>
      </c>
      <c r="R230" s="197">
        <f>Q230*H230</f>
        <v>0</v>
      </c>
      <c r="S230" s="197">
        <v>0</v>
      </c>
      <c r="T230" s="198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99" t="s">
        <v>203</v>
      </c>
      <c r="AT230" s="199" t="s">
        <v>200</v>
      </c>
      <c r="AU230" s="199" t="s">
        <v>82</v>
      </c>
      <c r="AY230" s="17" t="s">
        <v>133</v>
      </c>
      <c r="BE230" s="200">
        <f>IF(N230="základní",J230,0)</f>
        <v>0</v>
      </c>
      <c r="BF230" s="200">
        <f>IF(N230="snížená",J230,0)</f>
        <v>0</v>
      </c>
      <c r="BG230" s="200">
        <f>IF(N230="zákl. přenesená",J230,0)</f>
        <v>0</v>
      </c>
      <c r="BH230" s="200">
        <f>IF(N230="sníž. přenesená",J230,0)</f>
        <v>0</v>
      </c>
      <c r="BI230" s="200">
        <f>IF(N230="nulová",J230,0)</f>
        <v>0</v>
      </c>
      <c r="BJ230" s="17" t="s">
        <v>80</v>
      </c>
      <c r="BK230" s="200">
        <f>ROUND(I230*H230,2)</f>
        <v>0</v>
      </c>
      <c r="BL230" s="17" t="s">
        <v>197</v>
      </c>
      <c r="BM230" s="199" t="s">
        <v>559</v>
      </c>
    </row>
    <row r="231" spans="2:51" s="14" customFormat="1" ht="11.25">
      <c r="B231" s="212"/>
      <c r="C231" s="213"/>
      <c r="D231" s="203" t="s">
        <v>148</v>
      </c>
      <c r="E231" s="213"/>
      <c r="F231" s="215" t="s">
        <v>433</v>
      </c>
      <c r="G231" s="213"/>
      <c r="H231" s="216">
        <v>12</v>
      </c>
      <c r="I231" s="217"/>
      <c r="J231" s="213"/>
      <c r="K231" s="213"/>
      <c r="L231" s="218"/>
      <c r="M231" s="219"/>
      <c r="N231" s="220"/>
      <c r="O231" s="220"/>
      <c r="P231" s="220"/>
      <c r="Q231" s="220"/>
      <c r="R231" s="220"/>
      <c r="S231" s="220"/>
      <c r="T231" s="221"/>
      <c r="AT231" s="222" t="s">
        <v>148</v>
      </c>
      <c r="AU231" s="222" t="s">
        <v>82</v>
      </c>
      <c r="AV231" s="14" t="s">
        <v>82</v>
      </c>
      <c r="AW231" s="14" t="s">
        <v>4</v>
      </c>
      <c r="AX231" s="14" t="s">
        <v>80</v>
      </c>
      <c r="AY231" s="222" t="s">
        <v>133</v>
      </c>
    </row>
    <row r="232" spans="1:65" s="2" customFormat="1" ht="24.2" customHeight="1">
      <c r="A232" s="34"/>
      <c r="B232" s="35"/>
      <c r="C232" s="187" t="s">
        <v>388</v>
      </c>
      <c r="D232" s="187" t="s">
        <v>136</v>
      </c>
      <c r="E232" s="188" t="s">
        <v>435</v>
      </c>
      <c r="F232" s="189" t="s">
        <v>436</v>
      </c>
      <c r="G232" s="190" t="s">
        <v>146</v>
      </c>
      <c r="H232" s="191">
        <v>88.926</v>
      </c>
      <c r="I232" s="192"/>
      <c r="J232" s="193">
        <f>ROUND(I232*H232,2)</f>
        <v>0</v>
      </c>
      <c r="K232" s="194"/>
      <c r="L232" s="39"/>
      <c r="M232" s="195" t="s">
        <v>1</v>
      </c>
      <c r="N232" s="196" t="s">
        <v>37</v>
      </c>
      <c r="O232" s="71"/>
      <c r="P232" s="197">
        <f>O232*H232</f>
        <v>0</v>
      </c>
      <c r="Q232" s="197">
        <v>0.0002</v>
      </c>
      <c r="R232" s="197">
        <f>Q232*H232</f>
        <v>0.0177852</v>
      </c>
      <c r="S232" s="197">
        <v>0</v>
      </c>
      <c r="T232" s="198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99" t="s">
        <v>197</v>
      </c>
      <c r="AT232" s="199" t="s">
        <v>136</v>
      </c>
      <c r="AU232" s="199" t="s">
        <v>82</v>
      </c>
      <c r="AY232" s="17" t="s">
        <v>133</v>
      </c>
      <c r="BE232" s="200">
        <f>IF(N232="základní",J232,0)</f>
        <v>0</v>
      </c>
      <c r="BF232" s="200">
        <f>IF(N232="snížená",J232,0)</f>
        <v>0</v>
      </c>
      <c r="BG232" s="200">
        <f>IF(N232="zákl. přenesená",J232,0)</f>
        <v>0</v>
      </c>
      <c r="BH232" s="200">
        <f>IF(N232="sníž. přenesená",J232,0)</f>
        <v>0</v>
      </c>
      <c r="BI232" s="200">
        <f>IF(N232="nulová",J232,0)</f>
        <v>0</v>
      </c>
      <c r="BJ232" s="17" t="s">
        <v>80</v>
      </c>
      <c r="BK232" s="200">
        <f>ROUND(I232*H232,2)</f>
        <v>0</v>
      </c>
      <c r="BL232" s="17" t="s">
        <v>197</v>
      </c>
      <c r="BM232" s="199" t="s">
        <v>560</v>
      </c>
    </row>
    <row r="233" spans="1:65" s="2" customFormat="1" ht="33" customHeight="1">
      <c r="A233" s="34"/>
      <c r="B233" s="35"/>
      <c r="C233" s="187" t="s">
        <v>392</v>
      </c>
      <c r="D233" s="187" t="s">
        <v>136</v>
      </c>
      <c r="E233" s="188" t="s">
        <v>439</v>
      </c>
      <c r="F233" s="189" t="s">
        <v>440</v>
      </c>
      <c r="G233" s="190" t="s">
        <v>146</v>
      </c>
      <c r="H233" s="191">
        <v>88.926</v>
      </c>
      <c r="I233" s="192"/>
      <c r="J233" s="193">
        <f>ROUND(I233*H233,2)</f>
        <v>0</v>
      </c>
      <c r="K233" s="194"/>
      <c r="L233" s="39"/>
      <c r="M233" s="195" t="s">
        <v>1</v>
      </c>
      <c r="N233" s="196" t="s">
        <v>37</v>
      </c>
      <c r="O233" s="71"/>
      <c r="P233" s="197">
        <f>O233*H233</f>
        <v>0</v>
      </c>
      <c r="Q233" s="197">
        <v>0.00026</v>
      </c>
      <c r="R233" s="197">
        <f>Q233*H233</f>
        <v>0.023120759999999997</v>
      </c>
      <c r="S233" s="197">
        <v>0</v>
      </c>
      <c r="T233" s="198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99" t="s">
        <v>197</v>
      </c>
      <c r="AT233" s="199" t="s">
        <v>136</v>
      </c>
      <c r="AU233" s="199" t="s">
        <v>82</v>
      </c>
      <c r="AY233" s="17" t="s">
        <v>133</v>
      </c>
      <c r="BE233" s="200">
        <f>IF(N233="základní",J233,0)</f>
        <v>0</v>
      </c>
      <c r="BF233" s="200">
        <f>IF(N233="snížená",J233,0)</f>
        <v>0</v>
      </c>
      <c r="BG233" s="200">
        <f>IF(N233="zákl. přenesená",J233,0)</f>
        <v>0</v>
      </c>
      <c r="BH233" s="200">
        <f>IF(N233="sníž. přenesená",J233,0)</f>
        <v>0</v>
      </c>
      <c r="BI233" s="200">
        <f>IF(N233="nulová",J233,0)</f>
        <v>0</v>
      </c>
      <c r="BJ233" s="17" t="s">
        <v>80</v>
      </c>
      <c r="BK233" s="200">
        <f>ROUND(I233*H233,2)</f>
        <v>0</v>
      </c>
      <c r="BL233" s="17" t="s">
        <v>197</v>
      </c>
      <c r="BM233" s="199" t="s">
        <v>561</v>
      </c>
    </row>
    <row r="234" spans="2:51" s="13" customFormat="1" ht="11.25">
      <c r="B234" s="201"/>
      <c r="C234" s="202"/>
      <c r="D234" s="203" t="s">
        <v>148</v>
      </c>
      <c r="E234" s="204" t="s">
        <v>1</v>
      </c>
      <c r="F234" s="205" t="s">
        <v>442</v>
      </c>
      <c r="G234" s="202"/>
      <c r="H234" s="204" t="s">
        <v>1</v>
      </c>
      <c r="I234" s="206"/>
      <c r="J234" s="202"/>
      <c r="K234" s="202"/>
      <c r="L234" s="207"/>
      <c r="M234" s="208"/>
      <c r="N234" s="209"/>
      <c r="O234" s="209"/>
      <c r="P234" s="209"/>
      <c r="Q234" s="209"/>
      <c r="R234" s="209"/>
      <c r="S234" s="209"/>
      <c r="T234" s="210"/>
      <c r="AT234" s="211" t="s">
        <v>148</v>
      </c>
      <c r="AU234" s="211" t="s">
        <v>82</v>
      </c>
      <c r="AV234" s="13" t="s">
        <v>80</v>
      </c>
      <c r="AW234" s="13" t="s">
        <v>30</v>
      </c>
      <c r="AX234" s="13" t="s">
        <v>72</v>
      </c>
      <c r="AY234" s="211" t="s">
        <v>133</v>
      </c>
    </row>
    <row r="235" spans="2:51" s="13" customFormat="1" ht="11.25">
      <c r="B235" s="201"/>
      <c r="C235" s="202"/>
      <c r="D235" s="203" t="s">
        <v>148</v>
      </c>
      <c r="E235" s="204" t="s">
        <v>1</v>
      </c>
      <c r="F235" s="205" t="s">
        <v>562</v>
      </c>
      <c r="G235" s="202"/>
      <c r="H235" s="204" t="s">
        <v>1</v>
      </c>
      <c r="I235" s="206"/>
      <c r="J235" s="202"/>
      <c r="K235" s="202"/>
      <c r="L235" s="207"/>
      <c r="M235" s="208"/>
      <c r="N235" s="209"/>
      <c r="O235" s="209"/>
      <c r="P235" s="209"/>
      <c r="Q235" s="209"/>
      <c r="R235" s="209"/>
      <c r="S235" s="209"/>
      <c r="T235" s="210"/>
      <c r="AT235" s="211" t="s">
        <v>148</v>
      </c>
      <c r="AU235" s="211" t="s">
        <v>82</v>
      </c>
      <c r="AV235" s="13" t="s">
        <v>80</v>
      </c>
      <c r="AW235" s="13" t="s">
        <v>30</v>
      </c>
      <c r="AX235" s="13" t="s">
        <v>72</v>
      </c>
      <c r="AY235" s="211" t="s">
        <v>133</v>
      </c>
    </row>
    <row r="236" spans="2:51" s="13" customFormat="1" ht="11.25">
      <c r="B236" s="201"/>
      <c r="C236" s="202"/>
      <c r="D236" s="203" t="s">
        <v>148</v>
      </c>
      <c r="E236" s="204" t="s">
        <v>1</v>
      </c>
      <c r="F236" s="205" t="s">
        <v>444</v>
      </c>
      <c r="G236" s="202"/>
      <c r="H236" s="204" t="s">
        <v>1</v>
      </c>
      <c r="I236" s="206"/>
      <c r="J236" s="202"/>
      <c r="K236" s="202"/>
      <c r="L236" s="207"/>
      <c r="M236" s="208"/>
      <c r="N236" s="209"/>
      <c r="O236" s="209"/>
      <c r="P236" s="209"/>
      <c r="Q236" s="209"/>
      <c r="R236" s="209"/>
      <c r="S236" s="209"/>
      <c r="T236" s="210"/>
      <c r="AT236" s="211" t="s">
        <v>148</v>
      </c>
      <c r="AU236" s="211" t="s">
        <v>82</v>
      </c>
      <c r="AV236" s="13" t="s">
        <v>80</v>
      </c>
      <c r="AW236" s="13" t="s">
        <v>30</v>
      </c>
      <c r="AX236" s="13" t="s">
        <v>72</v>
      </c>
      <c r="AY236" s="211" t="s">
        <v>133</v>
      </c>
    </row>
    <row r="237" spans="2:51" s="14" customFormat="1" ht="11.25">
      <c r="B237" s="212"/>
      <c r="C237" s="213"/>
      <c r="D237" s="203" t="s">
        <v>148</v>
      </c>
      <c r="E237" s="214" t="s">
        <v>1</v>
      </c>
      <c r="F237" s="215" t="s">
        <v>445</v>
      </c>
      <c r="G237" s="213"/>
      <c r="H237" s="216">
        <v>47.024</v>
      </c>
      <c r="I237" s="217"/>
      <c r="J237" s="213"/>
      <c r="K237" s="213"/>
      <c r="L237" s="218"/>
      <c r="M237" s="219"/>
      <c r="N237" s="220"/>
      <c r="O237" s="220"/>
      <c r="P237" s="220"/>
      <c r="Q237" s="220"/>
      <c r="R237" s="220"/>
      <c r="S237" s="220"/>
      <c r="T237" s="221"/>
      <c r="AT237" s="222" t="s">
        <v>148</v>
      </c>
      <c r="AU237" s="222" t="s">
        <v>82</v>
      </c>
      <c r="AV237" s="14" t="s">
        <v>82</v>
      </c>
      <c r="AW237" s="14" t="s">
        <v>30</v>
      </c>
      <c r="AX237" s="14" t="s">
        <v>72</v>
      </c>
      <c r="AY237" s="222" t="s">
        <v>133</v>
      </c>
    </row>
    <row r="238" spans="2:51" s="13" customFormat="1" ht="11.25">
      <c r="B238" s="201"/>
      <c r="C238" s="202"/>
      <c r="D238" s="203" t="s">
        <v>148</v>
      </c>
      <c r="E238" s="204" t="s">
        <v>1</v>
      </c>
      <c r="F238" s="205" t="s">
        <v>150</v>
      </c>
      <c r="G238" s="202"/>
      <c r="H238" s="204" t="s">
        <v>1</v>
      </c>
      <c r="I238" s="206"/>
      <c r="J238" s="202"/>
      <c r="K238" s="202"/>
      <c r="L238" s="207"/>
      <c r="M238" s="208"/>
      <c r="N238" s="209"/>
      <c r="O238" s="209"/>
      <c r="P238" s="209"/>
      <c r="Q238" s="209"/>
      <c r="R238" s="209"/>
      <c r="S238" s="209"/>
      <c r="T238" s="210"/>
      <c r="AT238" s="211" t="s">
        <v>148</v>
      </c>
      <c r="AU238" s="211" t="s">
        <v>82</v>
      </c>
      <c r="AV238" s="13" t="s">
        <v>80</v>
      </c>
      <c r="AW238" s="13" t="s">
        <v>30</v>
      </c>
      <c r="AX238" s="13" t="s">
        <v>72</v>
      </c>
      <c r="AY238" s="211" t="s">
        <v>133</v>
      </c>
    </row>
    <row r="239" spans="2:51" s="14" customFormat="1" ht="11.25">
      <c r="B239" s="212"/>
      <c r="C239" s="213"/>
      <c r="D239" s="203" t="s">
        <v>148</v>
      </c>
      <c r="E239" s="214" t="s">
        <v>1</v>
      </c>
      <c r="F239" s="215" t="s">
        <v>446</v>
      </c>
      <c r="G239" s="213"/>
      <c r="H239" s="216">
        <v>10.661999999999999</v>
      </c>
      <c r="I239" s="217"/>
      <c r="J239" s="213"/>
      <c r="K239" s="213"/>
      <c r="L239" s="218"/>
      <c r="M239" s="219"/>
      <c r="N239" s="220"/>
      <c r="O239" s="220"/>
      <c r="P239" s="220"/>
      <c r="Q239" s="220"/>
      <c r="R239" s="220"/>
      <c r="S239" s="220"/>
      <c r="T239" s="221"/>
      <c r="AT239" s="222" t="s">
        <v>148</v>
      </c>
      <c r="AU239" s="222" t="s">
        <v>82</v>
      </c>
      <c r="AV239" s="14" t="s">
        <v>82</v>
      </c>
      <c r="AW239" s="14" t="s">
        <v>30</v>
      </c>
      <c r="AX239" s="14" t="s">
        <v>72</v>
      </c>
      <c r="AY239" s="222" t="s">
        <v>133</v>
      </c>
    </row>
    <row r="240" spans="2:51" s="13" customFormat="1" ht="11.25">
      <c r="B240" s="201"/>
      <c r="C240" s="202"/>
      <c r="D240" s="203" t="s">
        <v>148</v>
      </c>
      <c r="E240" s="204" t="s">
        <v>1</v>
      </c>
      <c r="F240" s="205" t="s">
        <v>152</v>
      </c>
      <c r="G240" s="202"/>
      <c r="H240" s="204" t="s">
        <v>1</v>
      </c>
      <c r="I240" s="206"/>
      <c r="J240" s="202"/>
      <c r="K240" s="202"/>
      <c r="L240" s="207"/>
      <c r="M240" s="208"/>
      <c r="N240" s="209"/>
      <c r="O240" s="209"/>
      <c r="P240" s="209"/>
      <c r="Q240" s="209"/>
      <c r="R240" s="209"/>
      <c r="S240" s="209"/>
      <c r="T240" s="210"/>
      <c r="AT240" s="211" t="s">
        <v>148</v>
      </c>
      <c r="AU240" s="211" t="s">
        <v>82</v>
      </c>
      <c r="AV240" s="13" t="s">
        <v>80</v>
      </c>
      <c r="AW240" s="13" t="s">
        <v>30</v>
      </c>
      <c r="AX240" s="13" t="s">
        <v>72</v>
      </c>
      <c r="AY240" s="211" t="s">
        <v>133</v>
      </c>
    </row>
    <row r="241" spans="2:51" s="14" customFormat="1" ht="11.25">
      <c r="B241" s="212"/>
      <c r="C241" s="213"/>
      <c r="D241" s="203" t="s">
        <v>148</v>
      </c>
      <c r="E241" s="214" t="s">
        <v>1</v>
      </c>
      <c r="F241" s="215" t="s">
        <v>447</v>
      </c>
      <c r="G241" s="213"/>
      <c r="H241" s="216">
        <v>4.919999999999999</v>
      </c>
      <c r="I241" s="217"/>
      <c r="J241" s="213"/>
      <c r="K241" s="213"/>
      <c r="L241" s="218"/>
      <c r="M241" s="219"/>
      <c r="N241" s="220"/>
      <c r="O241" s="220"/>
      <c r="P241" s="220"/>
      <c r="Q241" s="220"/>
      <c r="R241" s="220"/>
      <c r="S241" s="220"/>
      <c r="T241" s="221"/>
      <c r="AT241" s="222" t="s">
        <v>148</v>
      </c>
      <c r="AU241" s="222" t="s">
        <v>82</v>
      </c>
      <c r="AV241" s="14" t="s">
        <v>82</v>
      </c>
      <c r="AW241" s="14" t="s">
        <v>30</v>
      </c>
      <c r="AX241" s="14" t="s">
        <v>72</v>
      </c>
      <c r="AY241" s="222" t="s">
        <v>133</v>
      </c>
    </row>
    <row r="242" spans="2:51" s="13" customFormat="1" ht="11.25">
      <c r="B242" s="201"/>
      <c r="C242" s="202"/>
      <c r="D242" s="203" t="s">
        <v>148</v>
      </c>
      <c r="E242" s="204" t="s">
        <v>1</v>
      </c>
      <c r="F242" s="205" t="s">
        <v>448</v>
      </c>
      <c r="G242" s="202"/>
      <c r="H242" s="204" t="s">
        <v>1</v>
      </c>
      <c r="I242" s="206"/>
      <c r="J242" s="202"/>
      <c r="K242" s="202"/>
      <c r="L242" s="207"/>
      <c r="M242" s="208"/>
      <c r="N242" s="209"/>
      <c r="O242" s="209"/>
      <c r="P242" s="209"/>
      <c r="Q242" s="209"/>
      <c r="R242" s="209"/>
      <c r="S242" s="209"/>
      <c r="T242" s="210"/>
      <c r="AT242" s="211" t="s">
        <v>148</v>
      </c>
      <c r="AU242" s="211" t="s">
        <v>82</v>
      </c>
      <c r="AV242" s="13" t="s">
        <v>80</v>
      </c>
      <c r="AW242" s="13" t="s">
        <v>30</v>
      </c>
      <c r="AX242" s="13" t="s">
        <v>72</v>
      </c>
      <c r="AY242" s="211" t="s">
        <v>133</v>
      </c>
    </row>
    <row r="243" spans="2:51" s="14" customFormat="1" ht="11.25">
      <c r="B243" s="212"/>
      <c r="C243" s="213"/>
      <c r="D243" s="203" t="s">
        <v>148</v>
      </c>
      <c r="E243" s="214" t="s">
        <v>1</v>
      </c>
      <c r="F243" s="215" t="s">
        <v>419</v>
      </c>
      <c r="G243" s="213"/>
      <c r="H243" s="216">
        <v>26.32</v>
      </c>
      <c r="I243" s="217"/>
      <c r="J243" s="213"/>
      <c r="K243" s="213"/>
      <c r="L243" s="218"/>
      <c r="M243" s="219"/>
      <c r="N243" s="220"/>
      <c r="O243" s="220"/>
      <c r="P243" s="220"/>
      <c r="Q243" s="220"/>
      <c r="R243" s="220"/>
      <c r="S243" s="220"/>
      <c r="T243" s="221"/>
      <c r="AT243" s="222" t="s">
        <v>148</v>
      </c>
      <c r="AU243" s="222" t="s">
        <v>82</v>
      </c>
      <c r="AV243" s="14" t="s">
        <v>82</v>
      </c>
      <c r="AW243" s="14" t="s">
        <v>30</v>
      </c>
      <c r="AX243" s="14" t="s">
        <v>72</v>
      </c>
      <c r="AY243" s="222" t="s">
        <v>133</v>
      </c>
    </row>
    <row r="244" spans="2:51" s="15" customFormat="1" ht="11.25">
      <c r="B244" s="223"/>
      <c r="C244" s="224"/>
      <c r="D244" s="203" t="s">
        <v>148</v>
      </c>
      <c r="E244" s="225" t="s">
        <v>1</v>
      </c>
      <c r="F244" s="226" t="s">
        <v>156</v>
      </c>
      <c r="G244" s="224"/>
      <c r="H244" s="227">
        <v>88.926</v>
      </c>
      <c r="I244" s="228"/>
      <c r="J244" s="224"/>
      <c r="K244" s="224"/>
      <c r="L244" s="229"/>
      <c r="M244" s="230"/>
      <c r="N244" s="231"/>
      <c r="O244" s="231"/>
      <c r="P244" s="231"/>
      <c r="Q244" s="231"/>
      <c r="R244" s="231"/>
      <c r="S244" s="231"/>
      <c r="T244" s="232"/>
      <c r="AT244" s="233" t="s">
        <v>148</v>
      </c>
      <c r="AU244" s="233" t="s">
        <v>82</v>
      </c>
      <c r="AV244" s="15" t="s">
        <v>140</v>
      </c>
      <c r="AW244" s="15" t="s">
        <v>30</v>
      </c>
      <c r="AX244" s="15" t="s">
        <v>80</v>
      </c>
      <c r="AY244" s="233" t="s">
        <v>133</v>
      </c>
    </row>
    <row r="245" spans="1:65" s="2" customFormat="1" ht="24.2" customHeight="1">
      <c r="A245" s="34"/>
      <c r="B245" s="35"/>
      <c r="C245" s="187" t="s">
        <v>398</v>
      </c>
      <c r="D245" s="187" t="s">
        <v>136</v>
      </c>
      <c r="E245" s="188" t="s">
        <v>450</v>
      </c>
      <c r="F245" s="189" t="s">
        <v>451</v>
      </c>
      <c r="G245" s="190" t="s">
        <v>146</v>
      </c>
      <c r="H245" s="191">
        <v>9.1</v>
      </c>
      <c r="I245" s="192"/>
      <c r="J245" s="193">
        <f>ROUND(I245*H245,2)</f>
        <v>0</v>
      </c>
      <c r="K245" s="194"/>
      <c r="L245" s="39"/>
      <c r="M245" s="195" t="s">
        <v>1</v>
      </c>
      <c r="N245" s="196" t="s">
        <v>37</v>
      </c>
      <c r="O245" s="71"/>
      <c r="P245" s="197">
        <f>O245*H245</f>
        <v>0</v>
      </c>
      <c r="Q245" s="197">
        <v>0</v>
      </c>
      <c r="R245" s="197">
        <f>Q245*H245</f>
        <v>0</v>
      </c>
      <c r="S245" s="197">
        <v>0</v>
      </c>
      <c r="T245" s="198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99" t="s">
        <v>197</v>
      </c>
      <c r="AT245" s="199" t="s">
        <v>136</v>
      </c>
      <c r="AU245" s="199" t="s">
        <v>82</v>
      </c>
      <c r="AY245" s="17" t="s">
        <v>133</v>
      </c>
      <c r="BE245" s="200">
        <f>IF(N245="základní",J245,0)</f>
        <v>0</v>
      </c>
      <c r="BF245" s="200">
        <f>IF(N245="snížená",J245,0)</f>
        <v>0</v>
      </c>
      <c r="BG245" s="200">
        <f>IF(N245="zákl. přenesená",J245,0)</f>
        <v>0</v>
      </c>
      <c r="BH245" s="200">
        <f>IF(N245="sníž. přenesená",J245,0)</f>
        <v>0</v>
      </c>
      <c r="BI245" s="200">
        <f>IF(N245="nulová",J245,0)</f>
        <v>0</v>
      </c>
      <c r="BJ245" s="17" t="s">
        <v>80</v>
      </c>
      <c r="BK245" s="200">
        <f>ROUND(I245*H245,2)</f>
        <v>0</v>
      </c>
      <c r="BL245" s="17" t="s">
        <v>197</v>
      </c>
      <c r="BM245" s="199" t="s">
        <v>563</v>
      </c>
    </row>
    <row r="246" spans="2:51" s="13" customFormat="1" ht="11.25">
      <c r="B246" s="201"/>
      <c r="C246" s="202"/>
      <c r="D246" s="203" t="s">
        <v>148</v>
      </c>
      <c r="E246" s="204" t="s">
        <v>1</v>
      </c>
      <c r="F246" s="205" t="s">
        <v>442</v>
      </c>
      <c r="G246" s="202"/>
      <c r="H246" s="204" t="s">
        <v>1</v>
      </c>
      <c r="I246" s="206"/>
      <c r="J246" s="202"/>
      <c r="K246" s="202"/>
      <c r="L246" s="207"/>
      <c r="M246" s="208"/>
      <c r="N246" s="209"/>
      <c r="O246" s="209"/>
      <c r="P246" s="209"/>
      <c r="Q246" s="209"/>
      <c r="R246" s="209"/>
      <c r="S246" s="209"/>
      <c r="T246" s="210"/>
      <c r="AT246" s="211" t="s">
        <v>148</v>
      </c>
      <c r="AU246" s="211" t="s">
        <v>82</v>
      </c>
      <c r="AV246" s="13" t="s">
        <v>80</v>
      </c>
      <c r="AW246" s="13" t="s">
        <v>30</v>
      </c>
      <c r="AX246" s="13" t="s">
        <v>72</v>
      </c>
      <c r="AY246" s="211" t="s">
        <v>133</v>
      </c>
    </row>
    <row r="247" spans="2:51" s="13" customFormat="1" ht="11.25">
      <c r="B247" s="201"/>
      <c r="C247" s="202"/>
      <c r="D247" s="203" t="s">
        <v>148</v>
      </c>
      <c r="E247" s="204" t="s">
        <v>1</v>
      </c>
      <c r="F247" s="205" t="s">
        <v>152</v>
      </c>
      <c r="G247" s="202"/>
      <c r="H247" s="204" t="s">
        <v>1</v>
      </c>
      <c r="I247" s="206"/>
      <c r="J247" s="202"/>
      <c r="K247" s="202"/>
      <c r="L247" s="207"/>
      <c r="M247" s="208"/>
      <c r="N247" s="209"/>
      <c r="O247" s="209"/>
      <c r="P247" s="209"/>
      <c r="Q247" s="209"/>
      <c r="R247" s="209"/>
      <c r="S247" s="209"/>
      <c r="T247" s="210"/>
      <c r="AT247" s="211" t="s">
        <v>148</v>
      </c>
      <c r="AU247" s="211" t="s">
        <v>82</v>
      </c>
      <c r="AV247" s="13" t="s">
        <v>80</v>
      </c>
      <c r="AW247" s="13" t="s">
        <v>30</v>
      </c>
      <c r="AX247" s="13" t="s">
        <v>72</v>
      </c>
      <c r="AY247" s="211" t="s">
        <v>133</v>
      </c>
    </row>
    <row r="248" spans="2:51" s="14" customFormat="1" ht="11.25">
      <c r="B248" s="212"/>
      <c r="C248" s="213"/>
      <c r="D248" s="203" t="s">
        <v>148</v>
      </c>
      <c r="E248" s="214" t="s">
        <v>1</v>
      </c>
      <c r="F248" s="215" t="s">
        <v>453</v>
      </c>
      <c r="G248" s="213"/>
      <c r="H248" s="216">
        <v>4.92</v>
      </c>
      <c r="I248" s="217"/>
      <c r="J248" s="213"/>
      <c r="K248" s="213"/>
      <c r="L248" s="218"/>
      <c r="M248" s="219"/>
      <c r="N248" s="220"/>
      <c r="O248" s="220"/>
      <c r="P248" s="220"/>
      <c r="Q248" s="220"/>
      <c r="R248" s="220"/>
      <c r="S248" s="220"/>
      <c r="T248" s="221"/>
      <c r="AT248" s="222" t="s">
        <v>148</v>
      </c>
      <c r="AU248" s="222" t="s">
        <v>82</v>
      </c>
      <c r="AV248" s="14" t="s">
        <v>82</v>
      </c>
      <c r="AW248" s="14" t="s">
        <v>30</v>
      </c>
      <c r="AX248" s="14" t="s">
        <v>72</v>
      </c>
      <c r="AY248" s="222" t="s">
        <v>133</v>
      </c>
    </row>
    <row r="249" spans="2:51" s="13" customFormat="1" ht="11.25">
      <c r="B249" s="201"/>
      <c r="C249" s="202"/>
      <c r="D249" s="203" t="s">
        <v>148</v>
      </c>
      <c r="E249" s="204" t="s">
        <v>1</v>
      </c>
      <c r="F249" s="205" t="s">
        <v>448</v>
      </c>
      <c r="G249" s="202"/>
      <c r="H249" s="204" t="s">
        <v>1</v>
      </c>
      <c r="I249" s="206"/>
      <c r="J249" s="202"/>
      <c r="K249" s="202"/>
      <c r="L249" s="207"/>
      <c r="M249" s="208"/>
      <c r="N249" s="209"/>
      <c r="O249" s="209"/>
      <c r="P249" s="209"/>
      <c r="Q249" s="209"/>
      <c r="R249" s="209"/>
      <c r="S249" s="209"/>
      <c r="T249" s="210"/>
      <c r="AT249" s="211" t="s">
        <v>148</v>
      </c>
      <c r="AU249" s="211" t="s">
        <v>82</v>
      </c>
      <c r="AV249" s="13" t="s">
        <v>80</v>
      </c>
      <c r="AW249" s="13" t="s">
        <v>30</v>
      </c>
      <c r="AX249" s="13" t="s">
        <v>72</v>
      </c>
      <c r="AY249" s="211" t="s">
        <v>133</v>
      </c>
    </row>
    <row r="250" spans="2:51" s="14" customFormat="1" ht="11.25">
      <c r="B250" s="212"/>
      <c r="C250" s="213"/>
      <c r="D250" s="203" t="s">
        <v>148</v>
      </c>
      <c r="E250" s="214" t="s">
        <v>1</v>
      </c>
      <c r="F250" s="215" t="s">
        <v>153</v>
      </c>
      <c r="G250" s="213"/>
      <c r="H250" s="216">
        <v>4.18</v>
      </c>
      <c r="I250" s="217"/>
      <c r="J250" s="213"/>
      <c r="K250" s="213"/>
      <c r="L250" s="218"/>
      <c r="M250" s="219"/>
      <c r="N250" s="220"/>
      <c r="O250" s="220"/>
      <c r="P250" s="220"/>
      <c r="Q250" s="220"/>
      <c r="R250" s="220"/>
      <c r="S250" s="220"/>
      <c r="T250" s="221"/>
      <c r="AT250" s="222" t="s">
        <v>148</v>
      </c>
      <c r="AU250" s="222" t="s">
        <v>82</v>
      </c>
      <c r="AV250" s="14" t="s">
        <v>82</v>
      </c>
      <c r="AW250" s="14" t="s">
        <v>30</v>
      </c>
      <c r="AX250" s="14" t="s">
        <v>72</v>
      </c>
      <c r="AY250" s="222" t="s">
        <v>133</v>
      </c>
    </row>
    <row r="251" spans="2:51" s="15" customFormat="1" ht="11.25">
      <c r="B251" s="223"/>
      <c r="C251" s="224"/>
      <c r="D251" s="203" t="s">
        <v>148</v>
      </c>
      <c r="E251" s="225" t="s">
        <v>1</v>
      </c>
      <c r="F251" s="226" t="s">
        <v>156</v>
      </c>
      <c r="G251" s="224"/>
      <c r="H251" s="227">
        <v>9.1</v>
      </c>
      <c r="I251" s="228"/>
      <c r="J251" s="224"/>
      <c r="K251" s="224"/>
      <c r="L251" s="229"/>
      <c r="M251" s="230"/>
      <c r="N251" s="231"/>
      <c r="O251" s="231"/>
      <c r="P251" s="231"/>
      <c r="Q251" s="231"/>
      <c r="R251" s="231"/>
      <c r="S251" s="231"/>
      <c r="T251" s="232"/>
      <c r="AT251" s="233" t="s">
        <v>148</v>
      </c>
      <c r="AU251" s="233" t="s">
        <v>82</v>
      </c>
      <c r="AV251" s="15" t="s">
        <v>140</v>
      </c>
      <c r="AW251" s="15" t="s">
        <v>30</v>
      </c>
      <c r="AX251" s="15" t="s">
        <v>80</v>
      </c>
      <c r="AY251" s="233" t="s">
        <v>133</v>
      </c>
    </row>
    <row r="252" spans="2:63" s="12" customFormat="1" ht="22.9" customHeight="1">
      <c r="B252" s="171"/>
      <c r="C252" s="172"/>
      <c r="D252" s="173" t="s">
        <v>71</v>
      </c>
      <c r="E252" s="185" t="s">
        <v>454</v>
      </c>
      <c r="F252" s="185" t="s">
        <v>455</v>
      </c>
      <c r="G252" s="172"/>
      <c r="H252" s="172"/>
      <c r="I252" s="175"/>
      <c r="J252" s="186">
        <f>BK252</f>
        <v>0</v>
      </c>
      <c r="K252" s="172"/>
      <c r="L252" s="177"/>
      <c r="M252" s="178"/>
      <c r="N252" s="179"/>
      <c r="O252" s="179"/>
      <c r="P252" s="180">
        <f>SUM(P253:P255)</f>
        <v>0</v>
      </c>
      <c r="Q252" s="179"/>
      <c r="R252" s="180">
        <f>SUM(R253:R255)</f>
        <v>0.0052</v>
      </c>
      <c r="S252" s="179"/>
      <c r="T252" s="181">
        <f>SUM(T253:T255)</f>
        <v>0</v>
      </c>
      <c r="AR252" s="182" t="s">
        <v>82</v>
      </c>
      <c r="AT252" s="183" t="s">
        <v>71</v>
      </c>
      <c r="AU252" s="183" t="s">
        <v>80</v>
      </c>
      <c r="AY252" s="182" t="s">
        <v>133</v>
      </c>
      <c r="BK252" s="184">
        <f>SUM(BK253:BK255)</f>
        <v>0</v>
      </c>
    </row>
    <row r="253" spans="1:65" s="2" customFormat="1" ht="24.2" customHeight="1">
      <c r="A253" s="34"/>
      <c r="B253" s="35"/>
      <c r="C253" s="187" t="s">
        <v>402</v>
      </c>
      <c r="D253" s="187" t="s">
        <v>136</v>
      </c>
      <c r="E253" s="188" t="s">
        <v>564</v>
      </c>
      <c r="F253" s="189" t="s">
        <v>565</v>
      </c>
      <c r="G253" s="190" t="s">
        <v>139</v>
      </c>
      <c r="H253" s="191">
        <v>4</v>
      </c>
      <c r="I253" s="192"/>
      <c r="J253" s="193">
        <f>ROUND(I253*H253,2)</f>
        <v>0</v>
      </c>
      <c r="K253" s="194"/>
      <c r="L253" s="39"/>
      <c r="M253" s="195" t="s">
        <v>1</v>
      </c>
      <c r="N253" s="196" t="s">
        <v>37</v>
      </c>
      <c r="O253" s="71"/>
      <c r="P253" s="197">
        <f>O253*H253</f>
        <v>0</v>
      </c>
      <c r="Q253" s="197">
        <v>0</v>
      </c>
      <c r="R253" s="197">
        <f>Q253*H253</f>
        <v>0</v>
      </c>
      <c r="S253" s="197">
        <v>0</v>
      </c>
      <c r="T253" s="198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99" t="s">
        <v>197</v>
      </c>
      <c r="AT253" s="199" t="s">
        <v>136</v>
      </c>
      <c r="AU253" s="199" t="s">
        <v>82</v>
      </c>
      <c r="AY253" s="17" t="s">
        <v>133</v>
      </c>
      <c r="BE253" s="200">
        <f>IF(N253="základní",J253,0)</f>
        <v>0</v>
      </c>
      <c r="BF253" s="200">
        <f>IF(N253="snížená",J253,0)</f>
        <v>0</v>
      </c>
      <c r="BG253" s="200">
        <f>IF(N253="zákl. přenesená",J253,0)</f>
        <v>0</v>
      </c>
      <c r="BH253" s="200">
        <f>IF(N253="sníž. přenesená",J253,0)</f>
        <v>0</v>
      </c>
      <c r="BI253" s="200">
        <f>IF(N253="nulová",J253,0)</f>
        <v>0</v>
      </c>
      <c r="BJ253" s="17" t="s">
        <v>80</v>
      </c>
      <c r="BK253" s="200">
        <f>ROUND(I253*H253,2)</f>
        <v>0</v>
      </c>
      <c r="BL253" s="17" t="s">
        <v>197</v>
      </c>
      <c r="BM253" s="199" t="s">
        <v>566</v>
      </c>
    </row>
    <row r="254" spans="1:65" s="2" customFormat="1" ht="16.5" customHeight="1">
      <c r="A254" s="34"/>
      <c r="B254" s="35"/>
      <c r="C254" s="234" t="s">
        <v>406</v>
      </c>
      <c r="D254" s="234" t="s">
        <v>200</v>
      </c>
      <c r="E254" s="235" t="s">
        <v>567</v>
      </c>
      <c r="F254" s="236" t="s">
        <v>568</v>
      </c>
      <c r="G254" s="237" t="s">
        <v>139</v>
      </c>
      <c r="H254" s="238">
        <v>4</v>
      </c>
      <c r="I254" s="239"/>
      <c r="J254" s="240">
        <f>ROUND(I254*H254,2)</f>
        <v>0</v>
      </c>
      <c r="K254" s="241"/>
      <c r="L254" s="242"/>
      <c r="M254" s="243" t="s">
        <v>1</v>
      </c>
      <c r="N254" s="244" t="s">
        <v>37</v>
      </c>
      <c r="O254" s="71"/>
      <c r="P254" s="197">
        <f>O254*H254</f>
        <v>0</v>
      </c>
      <c r="Q254" s="197">
        <v>0.0013</v>
      </c>
      <c r="R254" s="197">
        <f>Q254*H254</f>
        <v>0.0052</v>
      </c>
      <c r="S254" s="197">
        <v>0</v>
      </c>
      <c r="T254" s="198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99" t="s">
        <v>203</v>
      </c>
      <c r="AT254" s="199" t="s">
        <v>200</v>
      </c>
      <c r="AU254" s="199" t="s">
        <v>82</v>
      </c>
      <c r="AY254" s="17" t="s">
        <v>133</v>
      </c>
      <c r="BE254" s="200">
        <f>IF(N254="základní",J254,0)</f>
        <v>0</v>
      </c>
      <c r="BF254" s="200">
        <f>IF(N254="snížená",J254,0)</f>
        <v>0</v>
      </c>
      <c r="BG254" s="200">
        <f>IF(N254="zákl. přenesená",J254,0)</f>
        <v>0</v>
      </c>
      <c r="BH254" s="200">
        <f>IF(N254="sníž. přenesená",J254,0)</f>
        <v>0</v>
      </c>
      <c r="BI254" s="200">
        <f>IF(N254="nulová",J254,0)</f>
        <v>0</v>
      </c>
      <c r="BJ254" s="17" t="s">
        <v>80</v>
      </c>
      <c r="BK254" s="200">
        <f>ROUND(I254*H254,2)</f>
        <v>0</v>
      </c>
      <c r="BL254" s="17" t="s">
        <v>197</v>
      </c>
      <c r="BM254" s="199" t="s">
        <v>569</v>
      </c>
    </row>
    <row r="255" spans="1:65" s="2" customFormat="1" ht="16.5" customHeight="1">
      <c r="A255" s="34"/>
      <c r="B255" s="35"/>
      <c r="C255" s="187" t="s">
        <v>410</v>
      </c>
      <c r="D255" s="187" t="s">
        <v>136</v>
      </c>
      <c r="E255" s="188" t="s">
        <v>457</v>
      </c>
      <c r="F255" s="189" t="s">
        <v>570</v>
      </c>
      <c r="G255" s="190" t="s">
        <v>139</v>
      </c>
      <c r="H255" s="191">
        <v>4</v>
      </c>
      <c r="I255" s="192"/>
      <c r="J255" s="193">
        <f>ROUND(I255*H255,2)</f>
        <v>0</v>
      </c>
      <c r="K255" s="194"/>
      <c r="L255" s="39"/>
      <c r="M255" s="245" t="s">
        <v>1</v>
      </c>
      <c r="N255" s="246" t="s">
        <v>37</v>
      </c>
      <c r="O255" s="247"/>
      <c r="P255" s="248">
        <f>O255*H255</f>
        <v>0</v>
      </c>
      <c r="Q255" s="248">
        <v>0</v>
      </c>
      <c r="R255" s="248">
        <f>Q255*H255</f>
        <v>0</v>
      </c>
      <c r="S255" s="248">
        <v>0</v>
      </c>
      <c r="T255" s="249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99" t="s">
        <v>197</v>
      </c>
      <c r="AT255" s="199" t="s">
        <v>136</v>
      </c>
      <c r="AU255" s="199" t="s">
        <v>82</v>
      </c>
      <c r="AY255" s="17" t="s">
        <v>133</v>
      </c>
      <c r="BE255" s="200">
        <f>IF(N255="základní",J255,0)</f>
        <v>0</v>
      </c>
      <c r="BF255" s="200">
        <f>IF(N255="snížená",J255,0)</f>
        <v>0</v>
      </c>
      <c r="BG255" s="200">
        <f>IF(N255="zákl. přenesená",J255,0)</f>
        <v>0</v>
      </c>
      <c r="BH255" s="200">
        <f>IF(N255="sníž. přenesená",J255,0)</f>
        <v>0</v>
      </c>
      <c r="BI255" s="200">
        <f>IF(N255="nulová",J255,0)</f>
        <v>0</v>
      </c>
      <c r="BJ255" s="17" t="s">
        <v>80</v>
      </c>
      <c r="BK255" s="200">
        <f>ROUND(I255*H255,2)</f>
        <v>0</v>
      </c>
      <c r="BL255" s="17" t="s">
        <v>197</v>
      </c>
      <c r="BM255" s="199" t="s">
        <v>571</v>
      </c>
    </row>
    <row r="256" spans="1:31" s="2" customFormat="1" ht="6.95" customHeight="1">
      <c r="A256" s="34"/>
      <c r="B256" s="54"/>
      <c r="C256" s="55"/>
      <c r="D256" s="55"/>
      <c r="E256" s="55"/>
      <c r="F256" s="55"/>
      <c r="G256" s="55"/>
      <c r="H256" s="55"/>
      <c r="I256" s="55"/>
      <c r="J256" s="55"/>
      <c r="K256" s="55"/>
      <c r="L256" s="39"/>
      <c r="M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</row>
  </sheetData>
  <sheetProtection algorithmName="SHA-512" hashValue="z2yBTbBj+T5E+1cQA6ySUkvNj7D4VV9T1/bb8G0gp0FtpqcWovqrF1l+m+tXy4j+Lzd+ark2kg2HSatsgm5Fog==" saltValue="V75fiHPpilNnUgTOG6zTkcSQkJzaCJu2usE4DPky4ytsXVIYvh5FrK1wy8vtLIvXef6TLKE4A/BFOGgLemdaZg==" spinCount="100000" sheet="1" objects="1" scenarios="1" formatColumns="0" formatRows="0" autoFilter="0"/>
  <autoFilter ref="C128:K255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41"/>
  <sheetViews>
    <sheetView showGridLines="0" workbookViewId="0" topLeftCell="A149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AT2" s="17" t="s">
        <v>88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82</v>
      </c>
    </row>
    <row r="4" spans="2:46" s="1" customFormat="1" ht="24.95" customHeight="1">
      <c r="B4" s="20"/>
      <c r="D4" s="110" t="s">
        <v>98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291" t="str">
        <f>'Rekapitulace stavby'!K6</f>
        <v>Šlejnická 5, Praha 6</v>
      </c>
      <c r="F7" s="292"/>
      <c r="G7" s="292"/>
      <c r="H7" s="292"/>
      <c r="L7" s="20"/>
    </row>
    <row r="8" spans="1:31" s="2" customFormat="1" ht="12" customHeight="1">
      <c r="A8" s="34"/>
      <c r="B8" s="39"/>
      <c r="C8" s="34"/>
      <c r="D8" s="112" t="s">
        <v>99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3" t="s">
        <v>572</v>
      </c>
      <c r="F9" s="294"/>
      <c r="G9" s="294"/>
      <c r="H9" s="294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>
        <f>'Rekapitulace stavby'!AN8</f>
        <v>45411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23</v>
      </c>
      <c r="E14" s="34"/>
      <c r="F14" s="34"/>
      <c r="G14" s="34"/>
      <c r="H14" s="34"/>
      <c r="I14" s="112" t="s">
        <v>24</v>
      </c>
      <c r="J14" s="11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tr">
        <f>IF('Rekapitulace stavby'!E11="","",'Rekapitulace stavby'!E11)</f>
        <v xml:space="preserve"> </v>
      </c>
      <c r="F15" s="34"/>
      <c r="G15" s="34"/>
      <c r="H15" s="34"/>
      <c r="I15" s="112" t="s">
        <v>25</v>
      </c>
      <c r="J15" s="11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26</v>
      </c>
      <c r="E17" s="34"/>
      <c r="F17" s="34"/>
      <c r="G17" s="34"/>
      <c r="H17" s="34"/>
      <c r="I17" s="112" t="s">
        <v>24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5" t="str">
        <f>'Rekapitulace stavby'!E14</f>
        <v>Vyplň údaj</v>
      </c>
      <c r="F18" s="296"/>
      <c r="G18" s="296"/>
      <c r="H18" s="296"/>
      <c r="I18" s="112" t="s">
        <v>25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28</v>
      </c>
      <c r="E20" s="34"/>
      <c r="F20" s="34"/>
      <c r="G20" s="34"/>
      <c r="H20" s="34"/>
      <c r="I20" s="112" t="s">
        <v>24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 xml:space="preserve"> </v>
      </c>
      <c r="F21" s="34"/>
      <c r="G21" s="34"/>
      <c r="H21" s="34"/>
      <c r="I21" s="112" t="s">
        <v>25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29</v>
      </c>
      <c r="E23" s="34"/>
      <c r="F23" s="34"/>
      <c r="G23" s="34"/>
      <c r="H23" s="34"/>
      <c r="I23" s="112" t="s">
        <v>24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25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31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297" t="s">
        <v>1</v>
      </c>
      <c r="F27" s="297"/>
      <c r="G27" s="297"/>
      <c r="H27" s="297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32</v>
      </c>
      <c r="E30" s="34"/>
      <c r="F30" s="34"/>
      <c r="G30" s="34"/>
      <c r="H30" s="34"/>
      <c r="I30" s="34"/>
      <c r="J30" s="120">
        <f>ROUND(J128,2)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34</v>
      </c>
      <c r="G32" s="34"/>
      <c r="H32" s="34"/>
      <c r="I32" s="121" t="s">
        <v>33</v>
      </c>
      <c r="J32" s="121" t="s">
        <v>35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36</v>
      </c>
      <c r="E33" s="112" t="s">
        <v>37</v>
      </c>
      <c r="F33" s="123">
        <f>ROUND((SUM(BE128:BE240)),2)</f>
        <v>0</v>
      </c>
      <c r="G33" s="34"/>
      <c r="H33" s="34"/>
      <c r="I33" s="124">
        <v>0.21</v>
      </c>
      <c r="J33" s="123">
        <f>ROUND(((SUM(BE128:BE240))*I33),2)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38</v>
      </c>
      <c r="F34" s="123">
        <f>ROUND((SUM(BF128:BF240)),2)</f>
        <v>0</v>
      </c>
      <c r="G34" s="34"/>
      <c r="H34" s="34"/>
      <c r="I34" s="124">
        <v>0.12</v>
      </c>
      <c r="J34" s="123">
        <f>ROUND(((SUM(BF128:BF240))*I34),2)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39</v>
      </c>
      <c r="F35" s="123">
        <f>ROUND((SUM(BG128:BG240)),2)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40</v>
      </c>
      <c r="F36" s="123">
        <f>ROUND((SUM(BH128:BH240)),2)</f>
        <v>0</v>
      </c>
      <c r="G36" s="34"/>
      <c r="H36" s="34"/>
      <c r="I36" s="124">
        <v>0.12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41</v>
      </c>
      <c r="F37" s="123">
        <f>ROUND((SUM(BI128:BI240)),2)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42</v>
      </c>
      <c r="E39" s="127"/>
      <c r="F39" s="127"/>
      <c r="G39" s="128" t="s">
        <v>43</v>
      </c>
      <c r="H39" s="129" t="s">
        <v>44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45</v>
      </c>
      <c r="E50" s="133"/>
      <c r="F50" s="133"/>
      <c r="G50" s="132" t="s">
        <v>46</v>
      </c>
      <c r="H50" s="133"/>
      <c r="I50" s="133"/>
      <c r="J50" s="133"/>
      <c r="K50" s="133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4" t="s">
        <v>47</v>
      </c>
      <c r="E61" s="135"/>
      <c r="F61" s="136" t="s">
        <v>48</v>
      </c>
      <c r="G61" s="134" t="s">
        <v>47</v>
      </c>
      <c r="H61" s="135"/>
      <c r="I61" s="135"/>
      <c r="J61" s="137" t="s">
        <v>48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2" t="s">
        <v>49</v>
      </c>
      <c r="E65" s="138"/>
      <c r="F65" s="138"/>
      <c r="G65" s="132" t="s">
        <v>50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4" t="s">
        <v>47</v>
      </c>
      <c r="E76" s="135"/>
      <c r="F76" s="136" t="s">
        <v>48</v>
      </c>
      <c r="G76" s="134" t="s">
        <v>47</v>
      </c>
      <c r="H76" s="135"/>
      <c r="I76" s="135"/>
      <c r="J76" s="137" t="s">
        <v>48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101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298" t="str">
        <f>E7</f>
        <v>Šlejnická 5, Praha 6</v>
      </c>
      <c r="F85" s="299"/>
      <c r="G85" s="299"/>
      <c r="H85" s="299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99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50" t="str">
        <f>E9</f>
        <v>05 - Oprava bytu č. 510</v>
      </c>
      <c r="F87" s="300"/>
      <c r="G87" s="300"/>
      <c r="H87" s="300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>
        <f>IF(J12="","",J12)</f>
        <v>45411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23</v>
      </c>
      <c r="D91" s="36"/>
      <c r="E91" s="36"/>
      <c r="F91" s="27" t="str">
        <f>E15</f>
        <v xml:space="preserve"> </v>
      </c>
      <c r="G91" s="36"/>
      <c r="H91" s="36"/>
      <c r="I91" s="29" t="s">
        <v>28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26</v>
      </c>
      <c r="D92" s="36"/>
      <c r="E92" s="36"/>
      <c r="F92" s="27" t="str">
        <f>IF(E18="","",E18)</f>
        <v>Vyplň údaj</v>
      </c>
      <c r="G92" s="36"/>
      <c r="H92" s="36"/>
      <c r="I92" s="29" t="s">
        <v>29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102</v>
      </c>
      <c r="D94" s="144"/>
      <c r="E94" s="144"/>
      <c r="F94" s="144"/>
      <c r="G94" s="144"/>
      <c r="H94" s="144"/>
      <c r="I94" s="144"/>
      <c r="J94" s="145" t="s">
        <v>103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104</v>
      </c>
      <c r="D96" s="36"/>
      <c r="E96" s="36"/>
      <c r="F96" s="36"/>
      <c r="G96" s="36"/>
      <c r="H96" s="36"/>
      <c r="I96" s="36"/>
      <c r="J96" s="84">
        <f>J128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105</v>
      </c>
    </row>
    <row r="97" spans="2:12" s="9" customFormat="1" ht="24.95" customHeight="1">
      <c r="B97" s="147"/>
      <c r="C97" s="148"/>
      <c r="D97" s="149" t="s">
        <v>106</v>
      </c>
      <c r="E97" s="150"/>
      <c r="F97" s="150"/>
      <c r="G97" s="150"/>
      <c r="H97" s="150"/>
      <c r="I97" s="150"/>
      <c r="J97" s="151">
        <f>J129</f>
        <v>0</v>
      </c>
      <c r="K97" s="148"/>
      <c r="L97" s="152"/>
    </row>
    <row r="98" spans="2:12" s="10" customFormat="1" ht="19.9" customHeight="1">
      <c r="B98" s="153"/>
      <c r="C98" s="154"/>
      <c r="D98" s="155" t="s">
        <v>107</v>
      </c>
      <c r="E98" s="156"/>
      <c r="F98" s="156"/>
      <c r="G98" s="156"/>
      <c r="H98" s="156"/>
      <c r="I98" s="156"/>
      <c r="J98" s="157">
        <f>J130</f>
        <v>0</v>
      </c>
      <c r="K98" s="154"/>
      <c r="L98" s="158"/>
    </row>
    <row r="99" spans="2:12" s="10" customFormat="1" ht="19.9" customHeight="1">
      <c r="B99" s="153"/>
      <c r="C99" s="154"/>
      <c r="D99" s="155" t="s">
        <v>108</v>
      </c>
      <c r="E99" s="156"/>
      <c r="F99" s="156"/>
      <c r="G99" s="156"/>
      <c r="H99" s="156"/>
      <c r="I99" s="156"/>
      <c r="J99" s="157">
        <f>J135</f>
        <v>0</v>
      </c>
      <c r="K99" s="154"/>
      <c r="L99" s="158"/>
    </row>
    <row r="100" spans="2:12" s="10" customFormat="1" ht="19.9" customHeight="1">
      <c r="B100" s="153"/>
      <c r="C100" s="154"/>
      <c r="D100" s="155" t="s">
        <v>109</v>
      </c>
      <c r="E100" s="156"/>
      <c r="F100" s="156"/>
      <c r="G100" s="156"/>
      <c r="H100" s="156"/>
      <c r="I100" s="156"/>
      <c r="J100" s="157">
        <f>J148</f>
        <v>0</v>
      </c>
      <c r="K100" s="154"/>
      <c r="L100" s="158"/>
    </row>
    <row r="101" spans="2:12" s="10" customFormat="1" ht="19.9" customHeight="1">
      <c r="B101" s="153"/>
      <c r="C101" s="154"/>
      <c r="D101" s="155" t="s">
        <v>110</v>
      </c>
      <c r="E101" s="156"/>
      <c r="F101" s="156"/>
      <c r="G101" s="156"/>
      <c r="H101" s="156"/>
      <c r="I101" s="156"/>
      <c r="J101" s="157">
        <f>J156</f>
        <v>0</v>
      </c>
      <c r="K101" s="154"/>
      <c r="L101" s="158"/>
    </row>
    <row r="102" spans="2:12" s="9" customFormat="1" ht="24.95" customHeight="1">
      <c r="B102" s="147"/>
      <c r="C102" s="148"/>
      <c r="D102" s="149" t="s">
        <v>111</v>
      </c>
      <c r="E102" s="150"/>
      <c r="F102" s="150"/>
      <c r="G102" s="150"/>
      <c r="H102" s="150"/>
      <c r="I102" s="150"/>
      <c r="J102" s="151">
        <f>J159</f>
        <v>0</v>
      </c>
      <c r="K102" s="148"/>
      <c r="L102" s="152"/>
    </row>
    <row r="103" spans="2:12" s="10" customFormat="1" ht="19.9" customHeight="1">
      <c r="B103" s="153"/>
      <c r="C103" s="154"/>
      <c r="D103" s="155" t="s">
        <v>112</v>
      </c>
      <c r="E103" s="156"/>
      <c r="F103" s="156"/>
      <c r="G103" s="156"/>
      <c r="H103" s="156"/>
      <c r="I103" s="156"/>
      <c r="J103" s="157">
        <f>J160</f>
        <v>0</v>
      </c>
      <c r="K103" s="154"/>
      <c r="L103" s="158"/>
    </row>
    <row r="104" spans="2:12" s="10" customFormat="1" ht="19.9" customHeight="1">
      <c r="B104" s="153"/>
      <c r="C104" s="154"/>
      <c r="D104" s="155" t="s">
        <v>113</v>
      </c>
      <c r="E104" s="156"/>
      <c r="F104" s="156"/>
      <c r="G104" s="156"/>
      <c r="H104" s="156"/>
      <c r="I104" s="156"/>
      <c r="J104" s="157">
        <f>J175</f>
        <v>0</v>
      </c>
      <c r="K104" s="154"/>
      <c r="L104" s="158"/>
    </row>
    <row r="105" spans="2:12" s="10" customFormat="1" ht="19.9" customHeight="1">
      <c r="B105" s="153"/>
      <c r="C105" s="154"/>
      <c r="D105" s="155" t="s">
        <v>114</v>
      </c>
      <c r="E105" s="156"/>
      <c r="F105" s="156"/>
      <c r="G105" s="156"/>
      <c r="H105" s="156"/>
      <c r="I105" s="156"/>
      <c r="J105" s="157">
        <f>J181</f>
        <v>0</v>
      </c>
      <c r="K105" s="154"/>
      <c r="L105" s="158"/>
    </row>
    <row r="106" spans="2:12" s="10" customFormat="1" ht="19.9" customHeight="1">
      <c r="B106" s="153"/>
      <c r="C106" s="154"/>
      <c r="D106" s="155" t="s">
        <v>115</v>
      </c>
      <c r="E106" s="156"/>
      <c r="F106" s="156"/>
      <c r="G106" s="156"/>
      <c r="H106" s="156"/>
      <c r="I106" s="156"/>
      <c r="J106" s="157">
        <f>J187</f>
        <v>0</v>
      </c>
      <c r="K106" s="154"/>
      <c r="L106" s="158"/>
    </row>
    <row r="107" spans="2:12" s="10" customFormat="1" ht="19.9" customHeight="1">
      <c r="B107" s="153"/>
      <c r="C107" s="154"/>
      <c r="D107" s="155" t="s">
        <v>116</v>
      </c>
      <c r="E107" s="156"/>
      <c r="F107" s="156"/>
      <c r="G107" s="156"/>
      <c r="H107" s="156"/>
      <c r="I107" s="156"/>
      <c r="J107" s="157">
        <f>J203</f>
        <v>0</v>
      </c>
      <c r="K107" s="154"/>
      <c r="L107" s="158"/>
    </row>
    <row r="108" spans="2:12" s="10" customFormat="1" ht="19.9" customHeight="1">
      <c r="B108" s="153"/>
      <c r="C108" s="154"/>
      <c r="D108" s="155" t="s">
        <v>117</v>
      </c>
      <c r="E108" s="156"/>
      <c r="F108" s="156"/>
      <c r="G108" s="156"/>
      <c r="H108" s="156"/>
      <c r="I108" s="156"/>
      <c r="J108" s="157">
        <f>J237</f>
        <v>0</v>
      </c>
      <c r="K108" s="154"/>
      <c r="L108" s="158"/>
    </row>
    <row r="109" spans="1:31" s="2" customFormat="1" ht="21.75" customHeight="1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54"/>
      <c r="C110" s="55"/>
      <c r="D110" s="55"/>
      <c r="E110" s="55"/>
      <c r="F110" s="55"/>
      <c r="G110" s="55"/>
      <c r="H110" s="55"/>
      <c r="I110" s="55"/>
      <c r="J110" s="55"/>
      <c r="K110" s="55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4" spans="1:31" s="2" customFormat="1" ht="6.95" customHeight="1">
      <c r="A114" s="34"/>
      <c r="B114" s="56"/>
      <c r="C114" s="57"/>
      <c r="D114" s="57"/>
      <c r="E114" s="57"/>
      <c r="F114" s="57"/>
      <c r="G114" s="57"/>
      <c r="H114" s="57"/>
      <c r="I114" s="57"/>
      <c r="J114" s="57"/>
      <c r="K114" s="57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24.95" customHeight="1">
      <c r="A115" s="34"/>
      <c r="B115" s="35"/>
      <c r="C115" s="23" t="s">
        <v>118</v>
      </c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16</v>
      </c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6.5" customHeight="1">
      <c r="A118" s="34"/>
      <c r="B118" s="35"/>
      <c r="C118" s="36"/>
      <c r="D118" s="36"/>
      <c r="E118" s="298" t="str">
        <f>E7</f>
        <v>Šlejnická 5, Praha 6</v>
      </c>
      <c r="F118" s="299"/>
      <c r="G118" s="299"/>
      <c r="H118" s="299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99</v>
      </c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6.5" customHeight="1">
      <c r="A120" s="34"/>
      <c r="B120" s="35"/>
      <c r="C120" s="36"/>
      <c r="D120" s="36"/>
      <c r="E120" s="250" t="str">
        <f>E9</f>
        <v>05 - Oprava bytu č. 510</v>
      </c>
      <c r="F120" s="300"/>
      <c r="G120" s="300"/>
      <c r="H120" s="300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2" customHeight="1">
      <c r="A122" s="34"/>
      <c r="B122" s="35"/>
      <c r="C122" s="29" t="s">
        <v>20</v>
      </c>
      <c r="D122" s="36"/>
      <c r="E122" s="36"/>
      <c r="F122" s="27" t="str">
        <f>F12</f>
        <v xml:space="preserve"> </v>
      </c>
      <c r="G122" s="36"/>
      <c r="H122" s="36"/>
      <c r="I122" s="29" t="s">
        <v>22</v>
      </c>
      <c r="J122" s="66">
        <f>IF(J12="","",J12)</f>
        <v>45411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6.95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5.2" customHeight="1">
      <c r="A124" s="34"/>
      <c r="B124" s="35"/>
      <c r="C124" s="29" t="s">
        <v>23</v>
      </c>
      <c r="D124" s="36"/>
      <c r="E124" s="36"/>
      <c r="F124" s="27" t="str">
        <f>E15</f>
        <v xml:space="preserve"> </v>
      </c>
      <c r="G124" s="36"/>
      <c r="H124" s="36"/>
      <c r="I124" s="29" t="s">
        <v>28</v>
      </c>
      <c r="J124" s="32" t="str">
        <f>E21</f>
        <v xml:space="preserve"> 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5.2" customHeight="1">
      <c r="A125" s="34"/>
      <c r="B125" s="35"/>
      <c r="C125" s="29" t="s">
        <v>26</v>
      </c>
      <c r="D125" s="36"/>
      <c r="E125" s="36"/>
      <c r="F125" s="27" t="str">
        <f>IF(E18="","",E18)</f>
        <v>Vyplň údaj</v>
      </c>
      <c r="G125" s="36"/>
      <c r="H125" s="36"/>
      <c r="I125" s="29" t="s">
        <v>29</v>
      </c>
      <c r="J125" s="32" t="str">
        <f>E24</f>
        <v xml:space="preserve"> </v>
      </c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0.35" customHeight="1">
      <c r="A126" s="34"/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11" customFormat="1" ht="29.25" customHeight="1">
      <c r="A127" s="159"/>
      <c r="B127" s="160"/>
      <c r="C127" s="161" t="s">
        <v>119</v>
      </c>
      <c r="D127" s="162" t="s">
        <v>57</v>
      </c>
      <c r="E127" s="162" t="s">
        <v>53</v>
      </c>
      <c r="F127" s="162" t="s">
        <v>54</v>
      </c>
      <c r="G127" s="162" t="s">
        <v>120</v>
      </c>
      <c r="H127" s="162" t="s">
        <v>121</v>
      </c>
      <c r="I127" s="162" t="s">
        <v>122</v>
      </c>
      <c r="J127" s="163" t="s">
        <v>103</v>
      </c>
      <c r="K127" s="164" t="s">
        <v>123</v>
      </c>
      <c r="L127" s="165"/>
      <c r="M127" s="75" t="s">
        <v>1</v>
      </c>
      <c r="N127" s="76" t="s">
        <v>36</v>
      </c>
      <c r="O127" s="76" t="s">
        <v>124</v>
      </c>
      <c r="P127" s="76" t="s">
        <v>125</v>
      </c>
      <c r="Q127" s="76" t="s">
        <v>126</v>
      </c>
      <c r="R127" s="76" t="s">
        <v>127</v>
      </c>
      <c r="S127" s="76" t="s">
        <v>128</v>
      </c>
      <c r="T127" s="77" t="s">
        <v>129</v>
      </c>
      <c r="U127" s="159"/>
      <c r="V127" s="159"/>
      <c r="W127" s="159"/>
      <c r="X127" s="159"/>
      <c r="Y127" s="159"/>
      <c r="Z127" s="159"/>
      <c r="AA127" s="159"/>
      <c r="AB127" s="159"/>
      <c r="AC127" s="159"/>
      <c r="AD127" s="159"/>
      <c r="AE127" s="159"/>
    </row>
    <row r="128" spans="1:63" s="2" customFormat="1" ht="22.9" customHeight="1">
      <c r="A128" s="34"/>
      <c r="B128" s="35"/>
      <c r="C128" s="82" t="s">
        <v>130</v>
      </c>
      <c r="D128" s="36"/>
      <c r="E128" s="36"/>
      <c r="F128" s="36"/>
      <c r="G128" s="36"/>
      <c r="H128" s="36"/>
      <c r="I128" s="36"/>
      <c r="J128" s="166">
        <f>BK128</f>
        <v>0</v>
      </c>
      <c r="K128" s="36"/>
      <c r="L128" s="39"/>
      <c r="M128" s="78"/>
      <c r="N128" s="167"/>
      <c r="O128" s="79"/>
      <c r="P128" s="168">
        <f>P129+P159</f>
        <v>0</v>
      </c>
      <c r="Q128" s="79"/>
      <c r="R128" s="168">
        <f>R129+R159</f>
        <v>0.32625096000000003</v>
      </c>
      <c r="S128" s="79"/>
      <c r="T128" s="169">
        <f>T129+T159</f>
        <v>0.09617706000000001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71</v>
      </c>
      <c r="AU128" s="17" t="s">
        <v>105</v>
      </c>
      <c r="BK128" s="170">
        <f>BK129+BK159</f>
        <v>0</v>
      </c>
    </row>
    <row r="129" spans="2:63" s="12" customFormat="1" ht="25.9" customHeight="1">
      <c r="B129" s="171"/>
      <c r="C129" s="172"/>
      <c r="D129" s="173" t="s">
        <v>71</v>
      </c>
      <c r="E129" s="174" t="s">
        <v>131</v>
      </c>
      <c r="F129" s="174" t="s">
        <v>132</v>
      </c>
      <c r="G129" s="172"/>
      <c r="H129" s="172"/>
      <c r="I129" s="175"/>
      <c r="J129" s="176">
        <f>BK129</f>
        <v>0</v>
      </c>
      <c r="K129" s="172"/>
      <c r="L129" s="177"/>
      <c r="M129" s="178"/>
      <c r="N129" s="179"/>
      <c r="O129" s="179"/>
      <c r="P129" s="180">
        <f>P130+P135+P148+P156</f>
        <v>0</v>
      </c>
      <c r="Q129" s="179"/>
      <c r="R129" s="180">
        <f>R130+R135+R148+R156</f>
        <v>0.0750028</v>
      </c>
      <c r="S129" s="179"/>
      <c r="T129" s="181">
        <f>T130+T135+T148+T156</f>
        <v>0</v>
      </c>
      <c r="AR129" s="182" t="s">
        <v>80</v>
      </c>
      <c r="AT129" s="183" t="s">
        <v>71</v>
      </c>
      <c r="AU129" s="183" t="s">
        <v>72</v>
      </c>
      <c r="AY129" s="182" t="s">
        <v>133</v>
      </c>
      <c r="BK129" s="184">
        <f>BK130+BK135+BK148+BK156</f>
        <v>0</v>
      </c>
    </row>
    <row r="130" spans="2:63" s="12" customFormat="1" ht="22.9" customHeight="1">
      <c r="B130" s="171"/>
      <c r="C130" s="172"/>
      <c r="D130" s="173" t="s">
        <v>71</v>
      </c>
      <c r="E130" s="185" t="s">
        <v>134</v>
      </c>
      <c r="F130" s="185" t="s">
        <v>135</v>
      </c>
      <c r="G130" s="172"/>
      <c r="H130" s="172"/>
      <c r="I130" s="175"/>
      <c r="J130" s="186">
        <f>BK130</f>
        <v>0</v>
      </c>
      <c r="K130" s="172"/>
      <c r="L130" s="177"/>
      <c r="M130" s="178"/>
      <c r="N130" s="179"/>
      <c r="O130" s="179"/>
      <c r="P130" s="180">
        <f>SUM(P131:P134)</f>
        <v>0</v>
      </c>
      <c r="Q130" s="179"/>
      <c r="R130" s="180">
        <f>SUM(R131:R134)</f>
        <v>0.0739</v>
      </c>
      <c r="S130" s="179"/>
      <c r="T130" s="181">
        <f>SUM(T131:T134)</f>
        <v>0</v>
      </c>
      <c r="AR130" s="182" t="s">
        <v>80</v>
      </c>
      <c r="AT130" s="183" t="s">
        <v>71</v>
      </c>
      <c r="AU130" s="183" t="s">
        <v>80</v>
      </c>
      <c r="AY130" s="182" t="s">
        <v>133</v>
      </c>
      <c r="BK130" s="184">
        <f>SUM(BK131:BK134)</f>
        <v>0</v>
      </c>
    </row>
    <row r="131" spans="1:65" s="2" customFormat="1" ht="24.2" customHeight="1">
      <c r="A131" s="34"/>
      <c r="B131" s="35"/>
      <c r="C131" s="187" t="s">
        <v>80</v>
      </c>
      <c r="D131" s="187" t="s">
        <v>136</v>
      </c>
      <c r="E131" s="188" t="s">
        <v>137</v>
      </c>
      <c r="F131" s="189" t="s">
        <v>138</v>
      </c>
      <c r="G131" s="190" t="s">
        <v>139</v>
      </c>
      <c r="H131" s="191">
        <v>10</v>
      </c>
      <c r="I131" s="192"/>
      <c r="J131" s="193">
        <f>ROUND(I131*H131,2)</f>
        <v>0</v>
      </c>
      <c r="K131" s="194"/>
      <c r="L131" s="39"/>
      <c r="M131" s="195" t="s">
        <v>1</v>
      </c>
      <c r="N131" s="196" t="s">
        <v>37</v>
      </c>
      <c r="O131" s="71"/>
      <c r="P131" s="197">
        <f>O131*H131</f>
        <v>0</v>
      </c>
      <c r="Q131" s="197">
        <v>0.0034</v>
      </c>
      <c r="R131" s="197">
        <f>Q131*H131</f>
        <v>0.033999999999999996</v>
      </c>
      <c r="S131" s="197">
        <v>0</v>
      </c>
      <c r="T131" s="198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9" t="s">
        <v>140</v>
      </c>
      <c r="AT131" s="199" t="s">
        <v>136</v>
      </c>
      <c r="AU131" s="199" t="s">
        <v>82</v>
      </c>
      <c r="AY131" s="17" t="s">
        <v>133</v>
      </c>
      <c r="BE131" s="200">
        <f>IF(N131="základní",J131,0)</f>
        <v>0</v>
      </c>
      <c r="BF131" s="200">
        <f>IF(N131="snížená",J131,0)</f>
        <v>0</v>
      </c>
      <c r="BG131" s="200">
        <f>IF(N131="zákl. přenesená",J131,0)</f>
        <v>0</v>
      </c>
      <c r="BH131" s="200">
        <f>IF(N131="sníž. přenesená",J131,0)</f>
        <v>0</v>
      </c>
      <c r="BI131" s="200">
        <f>IF(N131="nulová",J131,0)</f>
        <v>0</v>
      </c>
      <c r="BJ131" s="17" t="s">
        <v>80</v>
      </c>
      <c r="BK131" s="200">
        <f>ROUND(I131*H131,2)</f>
        <v>0</v>
      </c>
      <c r="BL131" s="17" t="s">
        <v>140</v>
      </c>
      <c r="BM131" s="199" t="s">
        <v>573</v>
      </c>
    </row>
    <row r="132" spans="1:65" s="2" customFormat="1" ht="24.2" customHeight="1">
      <c r="A132" s="34"/>
      <c r="B132" s="35"/>
      <c r="C132" s="187" t="s">
        <v>82</v>
      </c>
      <c r="D132" s="187" t="s">
        <v>136</v>
      </c>
      <c r="E132" s="188" t="s">
        <v>574</v>
      </c>
      <c r="F132" s="189" t="s">
        <v>575</v>
      </c>
      <c r="G132" s="190" t="s">
        <v>146</v>
      </c>
      <c r="H132" s="191">
        <v>1</v>
      </c>
      <c r="I132" s="192"/>
      <c r="J132" s="193">
        <f>ROUND(I132*H132,2)</f>
        <v>0</v>
      </c>
      <c r="K132" s="194"/>
      <c r="L132" s="39"/>
      <c r="M132" s="195" t="s">
        <v>1</v>
      </c>
      <c r="N132" s="196" t="s">
        <v>37</v>
      </c>
      <c r="O132" s="71"/>
      <c r="P132" s="197">
        <f>O132*H132</f>
        <v>0</v>
      </c>
      <c r="Q132" s="197">
        <v>0.0399</v>
      </c>
      <c r="R132" s="197">
        <f>Q132*H132</f>
        <v>0.0399</v>
      </c>
      <c r="S132" s="197">
        <v>0</v>
      </c>
      <c r="T132" s="198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9" t="s">
        <v>140</v>
      </c>
      <c r="AT132" s="199" t="s">
        <v>136</v>
      </c>
      <c r="AU132" s="199" t="s">
        <v>82</v>
      </c>
      <c r="AY132" s="17" t="s">
        <v>133</v>
      </c>
      <c r="BE132" s="200">
        <f>IF(N132="základní",J132,0)</f>
        <v>0</v>
      </c>
      <c r="BF132" s="200">
        <f>IF(N132="snížená",J132,0)</f>
        <v>0</v>
      </c>
      <c r="BG132" s="200">
        <f>IF(N132="zákl. přenesená",J132,0)</f>
        <v>0</v>
      </c>
      <c r="BH132" s="200">
        <f>IF(N132="sníž. přenesená",J132,0)</f>
        <v>0</v>
      </c>
      <c r="BI132" s="200">
        <f>IF(N132="nulová",J132,0)</f>
        <v>0</v>
      </c>
      <c r="BJ132" s="17" t="s">
        <v>80</v>
      </c>
      <c r="BK132" s="200">
        <f>ROUND(I132*H132,2)</f>
        <v>0</v>
      </c>
      <c r="BL132" s="17" t="s">
        <v>140</v>
      </c>
      <c r="BM132" s="199" t="s">
        <v>576</v>
      </c>
    </row>
    <row r="133" spans="2:51" s="13" customFormat="1" ht="11.25">
      <c r="B133" s="201"/>
      <c r="C133" s="202"/>
      <c r="D133" s="203" t="s">
        <v>148</v>
      </c>
      <c r="E133" s="204" t="s">
        <v>1</v>
      </c>
      <c r="F133" s="205" t="s">
        <v>577</v>
      </c>
      <c r="G133" s="202"/>
      <c r="H133" s="204" t="s">
        <v>1</v>
      </c>
      <c r="I133" s="206"/>
      <c r="J133" s="202"/>
      <c r="K133" s="202"/>
      <c r="L133" s="207"/>
      <c r="M133" s="208"/>
      <c r="N133" s="209"/>
      <c r="O133" s="209"/>
      <c r="P133" s="209"/>
      <c r="Q133" s="209"/>
      <c r="R133" s="209"/>
      <c r="S133" s="209"/>
      <c r="T133" s="210"/>
      <c r="AT133" s="211" t="s">
        <v>148</v>
      </c>
      <c r="AU133" s="211" t="s">
        <v>82</v>
      </c>
      <c r="AV133" s="13" t="s">
        <v>80</v>
      </c>
      <c r="AW133" s="13" t="s">
        <v>30</v>
      </c>
      <c r="AX133" s="13" t="s">
        <v>72</v>
      </c>
      <c r="AY133" s="211" t="s">
        <v>133</v>
      </c>
    </row>
    <row r="134" spans="2:51" s="14" customFormat="1" ht="11.25">
      <c r="B134" s="212"/>
      <c r="C134" s="213"/>
      <c r="D134" s="203" t="s">
        <v>148</v>
      </c>
      <c r="E134" s="214" t="s">
        <v>1</v>
      </c>
      <c r="F134" s="215" t="s">
        <v>578</v>
      </c>
      <c r="G134" s="213"/>
      <c r="H134" s="216">
        <v>1</v>
      </c>
      <c r="I134" s="217"/>
      <c r="J134" s="213"/>
      <c r="K134" s="213"/>
      <c r="L134" s="218"/>
      <c r="M134" s="219"/>
      <c r="N134" s="220"/>
      <c r="O134" s="220"/>
      <c r="P134" s="220"/>
      <c r="Q134" s="220"/>
      <c r="R134" s="220"/>
      <c r="S134" s="220"/>
      <c r="T134" s="221"/>
      <c r="AT134" s="222" t="s">
        <v>148</v>
      </c>
      <c r="AU134" s="222" t="s">
        <v>82</v>
      </c>
      <c r="AV134" s="14" t="s">
        <v>82</v>
      </c>
      <c r="AW134" s="14" t="s">
        <v>30</v>
      </c>
      <c r="AX134" s="14" t="s">
        <v>80</v>
      </c>
      <c r="AY134" s="222" t="s">
        <v>133</v>
      </c>
    </row>
    <row r="135" spans="2:63" s="12" customFormat="1" ht="22.9" customHeight="1">
      <c r="B135" s="171"/>
      <c r="C135" s="172"/>
      <c r="D135" s="173" t="s">
        <v>71</v>
      </c>
      <c r="E135" s="185" t="s">
        <v>142</v>
      </c>
      <c r="F135" s="185" t="s">
        <v>143</v>
      </c>
      <c r="G135" s="172"/>
      <c r="H135" s="172"/>
      <c r="I135" s="175"/>
      <c r="J135" s="186">
        <f>BK135</f>
        <v>0</v>
      </c>
      <c r="K135" s="172"/>
      <c r="L135" s="177"/>
      <c r="M135" s="178"/>
      <c r="N135" s="179"/>
      <c r="O135" s="179"/>
      <c r="P135" s="180">
        <f>SUM(P136:P147)</f>
        <v>0</v>
      </c>
      <c r="Q135" s="179"/>
      <c r="R135" s="180">
        <f>SUM(R136:R147)</f>
        <v>0.0011028</v>
      </c>
      <c r="S135" s="179"/>
      <c r="T135" s="181">
        <f>SUM(T136:T147)</f>
        <v>0</v>
      </c>
      <c r="AR135" s="182" t="s">
        <v>80</v>
      </c>
      <c r="AT135" s="183" t="s">
        <v>71</v>
      </c>
      <c r="AU135" s="183" t="s">
        <v>80</v>
      </c>
      <c r="AY135" s="182" t="s">
        <v>133</v>
      </c>
      <c r="BK135" s="184">
        <f>SUM(BK136:BK147)</f>
        <v>0</v>
      </c>
    </row>
    <row r="136" spans="1:65" s="2" customFormat="1" ht="24.2" customHeight="1">
      <c r="A136" s="34"/>
      <c r="B136" s="35"/>
      <c r="C136" s="187" t="s">
        <v>159</v>
      </c>
      <c r="D136" s="187" t="s">
        <v>136</v>
      </c>
      <c r="E136" s="188" t="s">
        <v>144</v>
      </c>
      <c r="F136" s="189" t="s">
        <v>145</v>
      </c>
      <c r="G136" s="190" t="s">
        <v>146</v>
      </c>
      <c r="H136" s="191">
        <v>26.32</v>
      </c>
      <c r="I136" s="192"/>
      <c r="J136" s="193">
        <f>ROUND(I136*H136,2)</f>
        <v>0</v>
      </c>
      <c r="K136" s="194"/>
      <c r="L136" s="39"/>
      <c r="M136" s="195" t="s">
        <v>1</v>
      </c>
      <c r="N136" s="196" t="s">
        <v>37</v>
      </c>
      <c r="O136" s="71"/>
      <c r="P136" s="197">
        <f>O136*H136</f>
        <v>0</v>
      </c>
      <c r="Q136" s="197">
        <v>4E-05</v>
      </c>
      <c r="R136" s="197">
        <f>Q136*H136</f>
        <v>0.0010528</v>
      </c>
      <c r="S136" s="197">
        <v>0</v>
      </c>
      <c r="T136" s="198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9" t="s">
        <v>140</v>
      </c>
      <c r="AT136" s="199" t="s">
        <v>136</v>
      </c>
      <c r="AU136" s="199" t="s">
        <v>82</v>
      </c>
      <c r="AY136" s="17" t="s">
        <v>133</v>
      </c>
      <c r="BE136" s="200">
        <f>IF(N136="základní",J136,0)</f>
        <v>0</v>
      </c>
      <c r="BF136" s="200">
        <f>IF(N136="snížená",J136,0)</f>
        <v>0</v>
      </c>
      <c r="BG136" s="200">
        <f>IF(N136="zákl. přenesená",J136,0)</f>
        <v>0</v>
      </c>
      <c r="BH136" s="200">
        <f>IF(N136="sníž. přenesená",J136,0)</f>
        <v>0</v>
      </c>
      <c r="BI136" s="200">
        <f>IF(N136="nulová",J136,0)</f>
        <v>0</v>
      </c>
      <c r="BJ136" s="17" t="s">
        <v>80</v>
      </c>
      <c r="BK136" s="200">
        <f>ROUND(I136*H136,2)</f>
        <v>0</v>
      </c>
      <c r="BL136" s="17" t="s">
        <v>140</v>
      </c>
      <c r="BM136" s="199" t="s">
        <v>579</v>
      </c>
    </row>
    <row r="137" spans="2:51" s="13" customFormat="1" ht="22.5">
      <c r="B137" s="201"/>
      <c r="C137" s="202"/>
      <c r="D137" s="203" t="s">
        <v>148</v>
      </c>
      <c r="E137" s="204" t="s">
        <v>1</v>
      </c>
      <c r="F137" s="205" t="s">
        <v>149</v>
      </c>
      <c r="G137" s="202"/>
      <c r="H137" s="204" t="s">
        <v>1</v>
      </c>
      <c r="I137" s="206"/>
      <c r="J137" s="202"/>
      <c r="K137" s="202"/>
      <c r="L137" s="207"/>
      <c r="M137" s="208"/>
      <c r="N137" s="209"/>
      <c r="O137" s="209"/>
      <c r="P137" s="209"/>
      <c r="Q137" s="209"/>
      <c r="R137" s="209"/>
      <c r="S137" s="209"/>
      <c r="T137" s="210"/>
      <c r="AT137" s="211" t="s">
        <v>148</v>
      </c>
      <c r="AU137" s="211" t="s">
        <v>82</v>
      </c>
      <c r="AV137" s="13" t="s">
        <v>80</v>
      </c>
      <c r="AW137" s="13" t="s">
        <v>30</v>
      </c>
      <c r="AX137" s="13" t="s">
        <v>72</v>
      </c>
      <c r="AY137" s="211" t="s">
        <v>133</v>
      </c>
    </row>
    <row r="138" spans="2:51" s="13" customFormat="1" ht="11.25">
      <c r="B138" s="201"/>
      <c r="C138" s="202"/>
      <c r="D138" s="203" t="s">
        <v>148</v>
      </c>
      <c r="E138" s="204" t="s">
        <v>1</v>
      </c>
      <c r="F138" s="205" t="s">
        <v>150</v>
      </c>
      <c r="G138" s="202"/>
      <c r="H138" s="204" t="s">
        <v>1</v>
      </c>
      <c r="I138" s="206"/>
      <c r="J138" s="202"/>
      <c r="K138" s="202"/>
      <c r="L138" s="207"/>
      <c r="M138" s="208"/>
      <c r="N138" s="209"/>
      <c r="O138" s="209"/>
      <c r="P138" s="209"/>
      <c r="Q138" s="209"/>
      <c r="R138" s="209"/>
      <c r="S138" s="209"/>
      <c r="T138" s="210"/>
      <c r="AT138" s="211" t="s">
        <v>148</v>
      </c>
      <c r="AU138" s="211" t="s">
        <v>82</v>
      </c>
      <c r="AV138" s="13" t="s">
        <v>80</v>
      </c>
      <c r="AW138" s="13" t="s">
        <v>30</v>
      </c>
      <c r="AX138" s="13" t="s">
        <v>72</v>
      </c>
      <c r="AY138" s="211" t="s">
        <v>133</v>
      </c>
    </row>
    <row r="139" spans="2:51" s="14" customFormat="1" ht="11.25">
      <c r="B139" s="212"/>
      <c r="C139" s="213"/>
      <c r="D139" s="203" t="s">
        <v>148</v>
      </c>
      <c r="E139" s="214" t="s">
        <v>1</v>
      </c>
      <c r="F139" s="215" t="s">
        <v>151</v>
      </c>
      <c r="G139" s="213"/>
      <c r="H139" s="216">
        <v>1.9799999999999998</v>
      </c>
      <c r="I139" s="217"/>
      <c r="J139" s="213"/>
      <c r="K139" s="213"/>
      <c r="L139" s="218"/>
      <c r="M139" s="219"/>
      <c r="N139" s="220"/>
      <c r="O139" s="220"/>
      <c r="P139" s="220"/>
      <c r="Q139" s="220"/>
      <c r="R139" s="220"/>
      <c r="S139" s="220"/>
      <c r="T139" s="221"/>
      <c r="AT139" s="222" t="s">
        <v>148</v>
      </c>
      <c r="AU139" s="222" t="s">
        <v>82</v>
      </c>
      <c r="AV139" s="14" t="s">
        <v>82</v>
      </c>
      <c r="AW139" s="14" t="s">
        <v>30</v>
      </c>
      <c r="AX139" s="14" t="s">
        <v>72</v>
      </c>
      <c r="AY139" s="222" t="s">
        <v>133</v>
      </c>
    </row>
    <row r="140" spans="2:51" s="13" customFormat="1" ht="11.25">
      <c r="B140" s="201"/>
      <c r="C140" s="202"/>
      <c r="D140" s="203" t="s">
        <v>148</v>
      </c>
      <c r="E140" s="204" t="s">
        <v>1</v>
      </c>
      <c r="F140" s="205" t="s">
        <v>152</v>
      </c>
      <c r="G140" s="202"/>
      <c r="H140" s="204" t="s">
        <v>1</v>
      </c>
      <c r="I140" s="206"/>
      <c r="J140" s="202"/>
      <c r="K140" s="202"/>
      <c r="L140" s="207"/>
      <c r="M140" s="208"/>
      <c r="N140" s="209"/>
      <c r="O140" s="209"/>
      <c r="P140" s="209"/>
      <c r="Q140" s="209"/>
      <c r="R140" s="209"/>
      <c r="S140" s="209"/>
      <c r="T140" s="210"/>
      <c r="AT140" s="211" t="s">
        <v>148</v>
      </c>
      <c r="AU140" s="211" t="s">
        <v>82</v>
      </c>
      <c r="AV140" s="13" t="s">
        <v>80</v>
      </c>
      <c r="AW140" s="13" t="s">
        <v>30</v>
      </c>
      <c r="AX140" s="13" t="s">
        <v>72</v>
      </c>
      <c r="AY140" s="211" t="s">
        <v>133</v>
      </c>
    </row>
    <row r="141" spans="2:51" s="14" customFormat="1" ht="11.25">
      <c r="B141" s="212"/>
      <c r="C141" s="213"/>
      <c r="D141" s="203" t="s">
        <v>148</v>
      </c>
      <c r="E141" s="214" t="s">
        <v>1</v>
      </c>
      <c r="F141" s="215" t="s">
        <v>153</v>
      </c>
      <c r="G141" s="213"/>
      <c r="H141" s="216">
        <v>4.18</v>
      </c>
      <c r="I141" s="217"/>
      <c r="J141" s="213"/>
      <c r="K141" s="213"/>
      <c r="L141" s="218"/>
      <c r="M141" s="219"/>
      <c r="N141" s="220"/>
      <c r="O141" s="220"/>
      <c r="P141" s="220"/>
      <c r="Q141" s="220"/>
      <c r="R141" s="220"/>
      <c r="S141" s="220"/>
      <c r="T141" s="221"/>
      <c r="AT141" s="222" t="s">
        <v>148</v>
      </c>
      <c r="AU141" s="222" t="s">
        <v>82</v>
      </c>
      <c r="AV141" s="14" t="s">
        <v>82</v>
      </c>
      <c r="AW141" s="14" t="s">
        <v>30</v>
      </c>
      <c r="AX141" s="14" t="s">
        <v>72</v>
      </c>
      <c r="AY141" s="222" t="s">
        <v>133</v>
      </c>
    </row>
    <row r="142" spans="2:51" s="13" customFormat="1" ht="11.25">
      <c r="B142" s="201"/>
      <c r="C142" s="202"/>
      <c r="D142" s="203" t="s">
        <v>148</v>
      </c>
      <c r="E142" s="204" t="s">
        <v>1</v>
      </c>
      <c r="F142" s="205" t="s">
        <v>154</v>
      </c>
      <c r="G142" s="202"/>
      <c r="H142" s="204" t="s">
        <v>1</v>
      </c>
      <c r="I142" s="206"/>
      <c r="J142" s="202"/>
      <c r="K142" s="202"/>
      <c r="L142" s="207"/>
      <c r="M142" s="208"/>
      <c r="N142" s="209"/>
      <c r="O142" s="209"/>
      <c r="P142" s="209"/>
      <c r="Q142" s="209"/>
      <c r="R142" s="209"/>
      <c r="S142" s="209"/>
      <c r="T142" s="210"/>
      <c r="AT142" s="211" t="s">
        <v>148</v>
      </c>
      <c r="AU142" s="211" t="s">
        <v>82</v>
      </c>
      <c r="AV142" s="13" t="s">
        <v>80</v>
      </c>
      <c r="AW142" s="13" t="s">
        <v>30</v>
      </c>
      <c r="AX142" s="13" t="s">
        <v>72</v>
      </c>
      <c r="AY142" s="211" t="s">
        <v>133</v>
      </c>
    </row>
    <row r="143" spans="2:51" s="14" customFormat="1" ht="11.25">
      <c r="B143" s="212"/>
      <c r="C143" s="213"/>
      <c r="D143" s="203" t="s">
        <v>148</v>
      </c>
      <c r="E143" s="214" t="s">
        <v>1</v>
      </c>
      <c r="F143" s="215" t="s">
        <v>155</v>
      </c>
      <c r="G143" s="213"/>
      <c r="H143" s="216">
        <v>20.16</v>
      </c>
      <c r="I143" s="217"/>
      <c r="J143" s="213"/>
      <c r="K143" s="213"/>
      <c r="L143" s="218"/>
      <c r="M143" s="219"/>
      <c r="N143" s="220"/>
      <c r="O143" s="220"/>
      <c r="P143" s="220"/>
      <c r="Q143" s="220"/>
      <c r="R143" s="220"/>
      <c r="S143" s="220"/>
      <c r="T143" s="221"/>
      <c r="AT143" s="222" t="s">
        <v>148</v>
      </c>
      <c r="AU143" s="222" t="s">
        <v>82</v>
      </c>
      <c r="AV143" s="14" t="s">
        <v>82</v>
      </c>
      <c r="AW143" s="14" t="s">
        <v>30</v>
      </c>
      <c r="AX143" s="14" t="s">
        <v>72</v>
      </c>
      <c r="AY143" s="222" t="s">
        <v>133</v>
      </c>
    </row>
    <row r="144" spans="2:51" s="15" customFormat="1" ht="11.25">
      <c r="B144" s="223"/>
      <c r="C144" s="224"/>
      <c r="D144" s="203" t="s">
        <v>148</v>
      </c>
      <c r="E144" s="225" t="s">
        <v>1</v>
      </c>
      <c r="F144" s="226" t="s">
        <v>156</v>
      </c>
      <c r="G144" s="224"/>
      <c r="H144" s="227">
        <v>26.32</v>
      </c>
      <c r="I144" s="228"/>
      <c r="J144" s="224"/>
      <c r="K144" s="224"/>
      <c r="L144" s="229"/>
      <c r="M144" s="230"/>
      <c r="N144" s="231"/>
      <c r="O144" s="231"/>
      <c r="P144" s="231"/>
      <c r="Q144" s="231"/>
      <c r="R144" s="231"/>
      <c r="S144" s="231"/>
      <c r="T144" s="232"/>
      <c r="AT144" s="233" t="s">
        <v>148</v>
      </c>
      <c r="AU144" s="233" t="s">
        <v>82</v>
      </c>
      <c r="AV144" s="15" t="s">
        <v>140</v>
      </c>
      <c r="AW144" s="15" t="s">
        <v>30</v>
      </c>
      <c r="AX144" s="15" t="s">
        <v>80</v>
      </c>
      <c r="AY144" s="233" t="s">
        <v>133</v>
      </c>
    </row>
    <row r="145" spans="1:65" s="2" customFormat="1" ht="16.5" customHeight="1">
      <c r="A145" s="34"/>
      <c r="B145" s="35"/>
      <c r="C145" s="187" t="s">
        <v>140</v>
      </c>
      <c r="D145" s="187" t="s">
        <v>136</v>
      </c>
      <c r="E145" s="188" t="s">
        <v>465</v>
      </c>
      <c r="F145" s="189" t="s">
        <v>466</v>
      </c>
      <c r="G145" s="190" t="s">
        <v>146</v>
      </c>
      <c r="H145" s="191">
        <v>5</v>
      </c>
      <c r="I145" s="192"/>
      <c r="J145" s="193">
        <f>ROUND(I145*H145,2)</f>
        <v>0</v>
      </c>
      <c r="K145" s="194"/>
      <c r="L145" s="39"/>
      <c r="M145" s="195" t="s">
        <v>1</v>
      </c>
      <c r="N145" s="196" t="s">
        <v>37</v>
      </c>
      <c r="O145" s="71"/>
      <c r="P145" s="197">
        <f>O145*H145</f>
        <v>0</v>
      </c>
      <c r="Q145" s="197">
        <v>1E-05</v>
      </c>
      <c r="R145" s="197">
        <f>Q145*H145</f>
        <v>5E-05</v>
      </c>
      <c r="S145" s="197">
        <v>0</v>
      </c>
      <c r="T145" s="198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9" t="s">
        <v>140</v>
      </c>
      <c r="AT145" s="199" t="s">
        <v>136</v>
      </c>
      <c r="AU145" s="199" t="s">
        <v>82</v>
      </c>
      <c r="AY145" s="17" t="s">
        <v>133</v>
      </c>
      <c r="BE145" s="200">
        <f>IF(N145="základní",J145,0)</f>
        <v>0</v>
      </c>
      <c r="BF145" s="200">
        <f>IF(N145="snížená",J145,0)</f>
        <v>0</v>
      </c>
      <c r="BG145" s="200">
        <f>IF(N145="zákl. přenesená",J145,0)</f>
        <v>0</v>
      </c>
      <c r="BH145" s="200">
        <f>IF(N145="sníž. přenesená",J145,0)</f>
        <v>0</v>
      </c>
      <c r="BI145" s="200">
        <f>IF(N145="nulová",J145,0)</f>
        <v>0</v>
      </c>
      <c r="BJ145" s="17" t="s">
        <v>80</v>
      </c>
      <c r="BK145" s="200">
        <f>ROUND(I145*H145,2)</f>
        <v>0</v>
      </c>
      <c r="BL145" s="17" t="s">
        <v>140</v>
      </c>
      <c r="BM145" s="199" t="s">
        <v>580</v>
      </c>
    </row>
    <row r="146" spans="2:51" s="13" customFormat="1" ht="11.25">
      <c r="B146" s="201"/>
      <c r="C146" s="202"/>
      <c r="D146" s="203" t="s">
        <v>148</v>
      </c>
      <c r="E146" s="204" t="s">
        <v>1</v>
      </c>
      <c r="F146" s="205" t="s">
        <v>468</v>
      </c>
      <c r="G146" s="202"/>
      <c r="H146" s="204" t="s">
        <v>1</v>
      </c>
      <c r="I146" s="206"/>
      <c r="J146" s="202"/>
      <c r="K146" s="202"/>
      <c r="L146" s="207"/>
      <c r="M146" s="208"/>
      <c r="N146" s="209"/>
      <c r="O146" s="209"/>
      <c r="P146" s="209"/>
      <c r="Q146" s="209"/>
      <c r="R146" s="209"/>
      <c r="S146" s="209"/>
      <c r="T146" s="210"/>
      <c r="AT146" s="211" t="s">
        <v>148</v>
      </c>
      <c r="AU146" s="211" t="s">
        <v>82</v>
      </c>
      <c r="AV146" s="13" t="s">
        <v>80</v>
      </c>
      <c r="AW146" s="13" t="s">
        <v>30</v>
      </c>
      <c r="AX146" s="13" t="s">
        <v>72</v>
      </c>
      <c r="AY146" s="211" t="s">
        <v>133</v>
      </c>
    </row>
    <row r="147" spans="2:51" s="14" customFormat="1" ht="11.25">
      <c r="B147" s="212"/>
      <c r="C147" s="213"/>
      <c r="D147" s="203" t="s">
        <v>148</v>
      </c>
      <c r="E147" s="214" t="s">
        <v>1</v>
      </c>
      <c r="F147" s="215" t="s">
        <v>469</v>
      </c>
      <c r="G147" s="213"/>
      <c r="H147" s="216">
        <v>5</v>
      </c>
      <c r="I147" s="217"/>
      <c r="J147" s="213"/>
      <c r="K147" s="213"/>
      <c r="L147" s="218"/>
      <c r="M147" s="219"/>
      <c r="N147" s="220"/>
      <c r="O147" s="220"/>
      <c r="P147" s="220"/>
      <c r="Q147" s="220"/>
      <c r="R147" s="220"/>
      <c r="S147" s="220"/>
      <c r="T147" s="221"/>
      <c r="AT147" s="222" t="s">
        <v>148</v>
      </c>
      <c r="AU147" s="222" t="s">
        <v>82</v>
      </c>
      <c r="AV147" s="14" t="s">
        <v>82</v>
      </c>
      <c r="AW147" s="14" t="s">
        <v>30</v>
      </c>
      <c r="AX147" s="14" t="s">
        <v>80</v>
      </c>
      <c r="AY147" s="222" t="s">
        <v>133</v>
      </c>
    </row>
    <row r="148" spans="2:63" s="12" customFormat="1" ht="22.9" customHeight="1">
      <c r="B148" s="171"/>
      <c r="C148" s="172"/>
      <c r="D148" s="173" t="s">
        <v>71</v>
      </c>
      <c r="E148" s="185" t="s">
        <v>157</v>
      </c>
      <c r="F148" s="185" t="s">
        <v>158</v>
      </c>
      <c r="G148" s="172"/>
      <c r="H148" s="172"/>
      <c r="I148" s="175"/>
      <c r="J148" s="186">
        <f>BK148</f>
        <v>0</v>
      </c>
      <c r="K148" s="172"/>
      <c r="L148" s="177"/>
      <c r="M148" s="178"/>
      <c r="N148" s="179"/>
      <c r="O148" s="179"/>
      <c r="P148" s="180">
        <f>SUM(P149:P155)</f>
        <v>0</v>
      </c>
      <c r="Q148" s="179"/>
      <c r="R148" s="180">
        <f>SUM(R149:R155)</f>
        <v>0</v>
      </c>
      <c r="S148" s="179"/>
      <c r="T148" s="181">
        <f>SUM(T149:T155)</f>
        <v>0</v>
      </c>
      <c r="AR148" s="182" t="s">
        <v>80</v>
      </c>
      <c r="AT148" s="183" t="s">
        <v>71</v>
      </c>
      <c r="AU148" s="183" t="s">
        <v>80</v>
      </c>
      <c r="AY148" s="182" t="s">
        <v>133</v>
      </c>
      <c r="BK148" s="184">
        <f>SUM(BK149:BK155)</f>
        <v>0</v>
      </c>
    </row>
    <row r="149" spans="1:65" s="2" customFormat="1" ht="24.2" customHeight="1">
      <c r="A149" s="34"/>
      <c r="B149" s="35"/>
      <c r="C149" s="187" t="s">
        <v>168</v>
      </c>
      <c r="D149" s="187" t="s">
        <v>136</v>
      </c>
      <c r="E149" s="188" t="s">
        <v>470</v>
      </c>
      <c r="F149" s="189" t="s">
        <v>471</v>
      </c>
      <c r="G149" s="190" t="s">
        <v>162</v>
      </c>
      <c r="H149" s="191">
        <v>0.096</v>
      </c>
      <c r="I149" s="192"/>
      <c r="J149" s="193">
        <f>ROUND(I149*H149,2)</f>
        <v>0</v>
      </c>
      <c r="K149" s="194"/>
      <c r="L149" s="39"/>
      <c r="M149" s="195" t="s">
        <v>1</v>
      </c>
      <c r="N149" s="196" t="s">
        <v>37</v>
      </c>
      <c r="O149" s="71"/>
      <c r="P149" s="197">
        <f>O149*H149</f>
        <v>0</v>
      </c>
      <c r="Q149" s="197">
        <v>0</v>
      </c>
      <c r="R149" s="197">
        <f>Q149*H149</f>
        <v>0</v>
      </c>
      <c r="S149" s="197">
        <v>0</v>
      </c>
      <c r="T149" s="19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9" t="s">
        <v>140</v>
      </c>
      <c r="AT149" s="199" t="s">
        <v>136</v>
      </c>
      <c r="AU149" s="199" t="s">
        <v>82</v>
      </c>
      <c r="AY149" s="17" t="s">
        <v>133</v>
      </c>
      <c r="BE149" s="200">
        <f>IF(N149="základní",J149,0)</f>
        <v>0</v>
      </c>
      <c r="BF149" s="200">
        <f>IF(N149="snížená",J149,0)</f>
        <v>0</v>
      </c>
      <c r="BG149" s="200">
        <f>IF(N149="zákl. přenesená",J149,0)</f>
        <v>0</v>
      </c>
      <c r="BH149" s="200">
        <f>IF(N149="sníž. přenesená",J149,0)</f>
        <v>0</v>
      </c>
      <c r="BI149" s="200">
        <f>IF(N149="nulová",J149,0)</f>
        <v>0</v>
      </c>
      <c r="BJ149" s="17" t="s">
        <v>80</v>
      </c>
      <c r="BK149" s="200">
        <f>ROUND(I149*H149,2)</f>
        <v>0</v>
      </c>
      <c r="BL149" s="17" t="s">
        <v>140</v>
      </c>
      <c r="BM149" s="199" t="s">
        <v>581</v>
      </c>
    </row>
    <row r="150" spans="1:65" s="2" customFormat="1" ht="33" customHeight="1">
      <c r="A150" s="34"/>
      <c r="B150" s="35"/>
      <c r="C150" s="187" t="s">
        <v>134</v>
      </c>
      <c r="D150" s="187" t="s">
        <v>136</v>
      </c>
      <c r="E150" s="188" t="s">
        <v>164</v>
      </c>
      <c r="F150" s="189" t="s">
        <v>165</v>
      </c>
      <c r="G150" s="190" t="s">
        <v>162</v>
      </c>
      <c r="H150" s="191">
        <v>0.192</v>
      </c>
      <c r="I150" s="192"/>
      <c r="J150" s="193">
        <f>ROUND(I150*H150,2)</f>
        <v>0</v>
      </c>
      <c r="K150" s="194"/>
      <c r="L150" s="39"/>
      <c r="M150" s="195" t="s">
        <v>1</v>
      </c>
      <c r="N150" s="196" t="s">
        <v>37</v>
      </c>
      <c r="O150" s="71"/>
      <c r="P150" s="197">
        <f>O150*H150</f>
        <v>0</v>
      </c>
      <c r="Q150" s="197">
        <v>0</v>
      </c>
      <c r="R150" s="197">
        <f>Q150*H150</f>
        <v>0</v>
      </c>
      <c r="S150" s="197">
        <v>0</v>
      </c>
      <c r="T150" s="19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9" t="s">
        <v>140</v>
      </c>
      <c r="AT150" s="199" t="s">
        <v>136</v>
      </c>
      <c r="AU150" s="199" t="s">
        <v>82</v>
      </c>
      <c r="AY150" s="17" t="s">
        <v>133</v>
      </c>
      <c r="BE150" s="200">
        <f>IF(N150="základní",J150,0)</f>
        <v>0</v>
      </c>
      <c r="BF150" s="200">
        <f>IF(N150="snížená",J150,0)</f>
        <v>0</v>
      </c>
      <c r="BG150" s="200">
        <f>IF(N150="zákl. přenesená",J150,0)</f>
        <v>0</v>
      </c>
      <c r="BH150" s="200">
        <f>IF(N150="sníž. přenesená",J150,0)</f>
        <v>0</v>
      </c>
      <c r="BI150" s="200">
        <f>IF(N150="nulová",J150,0)</f>
        <v>0</v>
      </c>
      <c r="BJ150" s="17" t="s">
        <v>80</v>
      </c>
      <c r="BK150" s="200">
        <f>ROUND(I150*H150,2)</f>
        <v>0</v>
      </c>
      <c r="BL150" s="17" t="s">
        <v>140</v>
      </c>
      <c r="BM150" s="199" t="s">
        <v>582</v>
      </c>
    </row>
    <row r="151" spans="2:51" s="14" customFormat="1" ht="11.25">
      <c r="B151" s="212"/>
      <c r="C151" s="213"/>
      <c r="D151" s="203" t="s">
        <v>148</v>
      </c>
      <c r="E151" s="213"/>
      <c r="F151" s="215" t="s">
        <v>583</v>
      </c>
      <c r="G151" s="213"/>
      <c r="H151" s="216">
        <v>0.192</v>
      </c>
      <c r="I151" s="217"/>
      <c r="J151" s="213"/>
      <c r="K151" s="213"/>
      <c r="L151" s="218"/>
      <c r="M151" s="219"/>
      <c r="N151" s="220"/>
      <c r="O151" s="220"/>
      <c r="P151" s="220"/>
      <c r="Q151" s="220"/>
      <c r="R151" s="220"/>
      <c r="S151" s="220"/>
      <c r="T151" s="221"/>
      <c r="AT151" s="222" t="s">
        <v>148</v>
      </c>
      <c r="AU151" s="222" t="s">
        <v>82</v>
      </c>
      <c r="AV151" s="14" t="s">
        <v>82</v>
      </c>
      <c r="AW151" s="14" t="s">
        <v>4</v>
      </c>
      <c r="AX151" s="14" t="s">
        <v>80</v>
      </c>
      <c r="AY151" s="222" t="s">
        <v>133</v>
      </c>
    </row>
    <row r="152" spans="1:65" s="2" customFormat="1" ht="24.2" customHeight="1">
      <c r="A152" s="34"/>
      <c r="B152" s="35"/>
      <c r="C152" s="187" t="s">
        <v>176</v>
      </c>
      <c r="D152" s="187" t="s">
        <v>136</v>
      </c>
      <c r="E152" s="188" t="s">
        <v>169</v>
      </c>
      <c r="F152" s="189" t="s">
        <v>170</v>
      </c>
      <c r="G152" s="190" t="s">
        <v>162</v>
      </c>
      <c r="H152" s="191">
        <v>0.096</v>
      </c>
      <c r="I152" s="192"/>
      <c r="J152" s="193">
        <f>ROUND(I152*H152,2)</f>
        <v>0</v>
      </c>
      <c r="K152" s="194"/>
      <c r="L152" s="39"/>
      <c r="M152" s="195" t="s">
        <v>1</v>
      </c>
      <c r="N152" s="196" t="s">
        <v>37</v>
      </c>
      <c r="O152" s="71"/>
      <c r="P152" s="197">
        <f>O152*H152</f>
        <v>0</v>
      </c>
      <c r="Q152" s="197">
        <v>0</v>
      </c>
      <c r="R152" s="197">
        <f>Q152*H152</f>
        <v>0</v>
      </c>
      <c r="S152" s="197">
        <v>0</v>
      </c>
      <c r="T152" s="198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9" t="s">
        <v>140</v>
      </c>
      <c r="AT152" s="199" t="s">
        <v>136</v>
      </c>
      <c r="AU152" s="199" t="s">
        <v>82</v>
      </c>
      <c r="AY152" s="17" t="s">
        <v>133</v>
      </c>
      <c r="BE152" s="200">
        <f>IF(N152="základní",J152,0)</f>
        <v>0</v>
      </c>
      <c r="BF152" s="200">
        <f>IF(N152="snížená",J152,0)</f>
        <v>0</v>
      </c>
      <c r="BG152" s="200">
        <f>IF(N152="zákl. přenesená",J152,0)</f>
        <v>0</v>
      </c>
      <c r="BH152" s="200">
        <f>IF(N152="sníž. přenesená",J152,0)</f>
        <v>0</v>
      </c>
      <c r="BI152" s="200">
        <f>IF(N152="nulová",J152,0)</f>
        <v>0</v>
      </c>
      <c r="BJ152" s="17" t="s">
        <v>80</v>
      </c>
      <c r="BK152" s="200">
        <f>ROUND(I152*H152,2)</f>
        <v>0</v>
      </c>
      <c r="BL152" s="17" t="s">
        <v>140</v>
      </c>
      <c r="BM152" s="199" t="s">
        <v>584</v>
      </c>
    </row>
    <row r="153" spans="1:65" s="2" customFormat="1" ht="24.2" customHeight="1">
      <c r="A153" s="34"/>
      <c r="B153" s="35"/>
      <c r="C153" s="187" t="s">
        <v>182</v>
      </c>
      <c r="D153" s="187" t="s">
        <v>136</v>
      </c>
      <c r="E153" s="188" t="s">
        <v>172</v>
      </c>
      <c r="F153" s="189" t="s">
        <v>173</v>
      </c>
      <c r="G153" s="190" t="s">
        <v>162</v>
      </c>
      <c r="H153" s="191">
        <v>1.824</v>
      </c>
      <c r="I153" s="192"/>
      <c r="J153" s="193">
        <f>ROUND(I153*H153,2)</f>
        <v>0</v>
      </c>
      <c r="K153" s="194"/>
      <c r="L153" s="39"/>
      <c r="M153" s="195" t="s">
        <v>1</v>
      </c>
      <c r="N153" s="196" t="s">
        <v>37</v>
      </c>
      <c r="O153" s="71"/>
      <c r="P153" s="197">
        <f>O153*H153</f>
        <v>0</v>
      </c>
      <c r="Q153" s="197">
        <v>0</v>
      </c>
      <c r="R153" s="197">
        <f>Q153*H153</f>
        <v>0</v>
      </c>
      <c r="S153" s="197">
        <v>0</v>
      </c>
      <c r="T153" s="198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9" t="s">
        <v>140</v>
      </c>
      <c r="AT153" s="199" t="s">
        <v>136</v>
      </c>
      <c r="AU153" s="199" t="s">
        <v>82</v>
      </c>
      <c r="AY153" s="17" t="s">
        <v>133</v>
      </c>
      <c r="BE153" s="200">
        <f>IF(N153="základní",J153,0)</f>
        <v>0</v>
      </c>
      <c r="BF153" s="200">
        <f>IF(N153="snížená",J153,0)</f>
        <v>0</v>
      </c>
      <c r="BG153" s="200">
        <f>IF(N153="zákl. přenesená",J153,0)</f>
        <v>0</v>
      </c>
      <c r="BH153" s="200">
        <f>IF(N153="sníž. přenesená",J153,0)</f>
        <v>0</v>
      </c>
      <c r="BI153" s="200">
        <f>IF(N153="nulová",J153,0)</f>
        <v>0</v>
      </c>
      <c r="BJ153" s="17" t="s">
        <v>80</v>
      </c>
      <c r="BK153" s="200">
        <f>ROUND(I153*H153,2)</f>
        <v>0</v>
      </c>
      <c r="BL153" s="17" t="s">
        <v>140</v>
      </c>
      <c r="BM153" s="199" t="s">
        <v>585</v>
      </c>
    </row>
    <row r="154" spans="2:51" s="14" customFormat="1" ht="11.25">
      <c r="B154" s="212"/>
      <c r="C154" s="213"/>
      <c r="D154" s="203" t="s">
        <v>148</v>
      </c>
      <c r="E154" s="213"/>
      <c r="F154" s="215" t="s">
        <v>586</v>
      </c>
      <c r="G154" s="213"/>
      <c r="H154" s="216">
        <v>1.824</v>
      </c>
      <c r="I154" s="217"/>
      <c r="J154" s="213"/>
      <c r="K154" s="213"/>
      <c r="L154" s="218"/>
      <c r="M154" s="219"/>
      <c r="N154" s="220"/>
      <c r="O154" s="220"/>
      <c r="P154" s="220"/>
      <c r="Q154" s="220"/>
      <c r="R154" s="220"/>
      <c r="S154" s="220"/>
      <c r="T154" s="221"/>
      <c r="AT154" s="222" t="s">
        <v>148</v>
      </c>
      <c r="AU154" s="222" t="s">
        <v>82</v>
      </c>
      <c r="AV154" s="14" t="s">
        <v>82</v>
      </c>
      <c r="AW154" s="14" t="s">
        <v>4</v>
      </c>
      <c r="AX154" s="14" t="s">
        <v>80</v>
      </c>
      <c r="AY154" s="222" t="s">
        <v>133</v>
      </c>
    </row>
    <row r="155" spans="1:65" s="2" customFormat="1" ht="33" customHeight="1">
      <c r="A155" s="34"/>
      <c r="B155" s="35"/>
      <c r="C155" s="187" t="s">
        <v>142</v>
      </c>
      <c r="D155" s="187" t="s">
        <v>136</v>
      </c>
      <c r="E155" s="188" t="s">
        <v>177</v>
      </c>
      <c r="F155" s="189" t="s">
        <v>178</v>
      </c>
      <c r="G155" s="190" t="s">
        <v>162</v>
      </c>
      <c r="H155" s="191">
        <v>0.096</v>
      </c>
      <c r="I155" s="192"/>
      <c r="J155" s="193">
        <f>ROUND(I155*H155,2)</f>
        <v>0</v>
      </c>
      <c r="K155" s="194"/>
      <c r="L155" s="39"/>
      <c r="M155" s="195" t="s">
        <v>1</v>
      </c>
      <c r="N155" s="196" t="s">
        <v>37</v>
      </c>
      <c r="O155" s="71"/>
      <c r="P155" s="197">
        <f>O155*H155</f>
        <v>0</v>
      </c>
      <c r="Q155" s="197">
        <v>0</v>
      </c>
      <c r="R155" s="197">
        <f>Q155*H155</f>
        <v>0</v>
      </c>
      <c r="S155" s="197">
        <v>0</v>
      </c>
      <c r="T155" s="198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9" t="s">
        <v>140</v>
      </c>
      <c r="AT155" s="199" t="s">
        <v>136</v>
      </c>
      <c r="AU155" s="199" t="s">
        <v>82</v>
      </c>
      <c r="AY155" s="17" t="s">
        <v>133</v>
      </c>
      <c r="BE155" s="200">
        <f>IF(N155="základní",J155,0)</f>
        <v>0</v>
      </c>
      <c r="BF155" s="200">
        <f>IF(N155="snížená",J155,0)</f>
        <v>0</v>
      </c>
      <c r="BG155" s="200">
        <f>IF(N155="zákl. přenesená",J155,0)</f>
        <v>0</v>
      </c>
      <c r="BH155" s="200">
        <f>IF(N155="sníž. přenesená",J155,0)</f>
        <v>0</v>
      </c>
      <c r="BI155" s="200">
        <f>IF(N155="nulová",J155,0)</f>
        <v>0</v>
      </c>
      <c r="BJ155" s="17" t="s">
        <v>80</v>
      </c>
      <c r="BK155" s="200">
        <f>ROUND(I155*H155,2)</f>
        <v>0</v>
      </c>
      <c r="BL155" s="17" t="s">
        <v>140</v>
      </c>
      <c r="BM155" s="199" t="s">
        <v>587</v>
      </c>
    </row>
    <row r="156" spans="2:63" s="12" customFormat="1" ht="22.9" customHeight="1">
      <c r="B156" s="171"/>
      <c r="C156" s="172"/>
      <c r="D156" s="173" t="s">
        <v>71</v>
      </c>
      <c r="E156" s="185" t="s">
        <v>180</v>
      </c>
      <c r="F156" s="185" t="s">
        <v>181</v>
      </c>
      <c r="G156" s="172"/>
      <c r="H156" s="172"/>
      <c r="I156" s="175"/>
      <c r="J156" s="186">
        <f>BK156</f>
        <v>0</v>
      </c>
      <c r="K156" s="172"/>
      <c r="L156" s="177"/>
      <c r="M156" s="178"/>
      <c r="N156" s="179"/>
      <c r="O156" s="179"/>
      <c r="P156" s="180">
        <f>SUM(P157:P158)</f>
        <v>0</v>
      </c>
      <c r="Q156" s="179"/>
      <c r="R156" s="180">
        <f>SUM(R157:R158)</f>
        <v>0</v>
      </c>
      <c r="S156" s="179"/>
      <c r="T156" s="181">
        <f>SUM(T157:T158)</f>
        <v>0</v>
      </c>
      <c r="AR156" s="182" t="s">
        <v>80</v>
      </c>
      <c r="AT156" s="183" t="s">
        <v>71</v>
      </c>
      <c r="AU156" s="183" t="s">
        <v>80</v>
      </c>
      <c r="AY156" s="182" t="s">
        <v>133</v>
      </c>
      <c r="BK156" s="184">
        <f>SUM(BK157:BK158)</f>
        <v>0</v>
      </c>
    </row>
    <row r="157" spans="1:65" s="2" customFormat="1" ht="21.75" customHeight="1">
      <c r="A157" s="34"/>
      <c r="B157" s="35"/>
      <c r="C157" s="187" t="s">
        <v>193</v>
      </c>
      <c r="D157" s="187" t="s">
        <v>136</v>
      </c>
      <c r="E157" s="188" t="s">
        <v>479</v>
      </c>
      <c r="F157" s="189" t="s">
        <v>480</v>
      </c>
      <c r="G157" s="190" t="s">
        <v>162</v>
      </c>
      <c r="H157" s="191">
        <v>0.075</v>
      </c>
      <c r="I157" s="192"/>
      <c r="J157" s="193">
        <f>ROUND(I157*H157,2)</f>
        <v>0</v>
      </c>
      <c r="K157" s="194"/>
      <c r="L157" s="39"/>
      <c r="M157" s="195" t="s">
        <v>1</v>
      </c>
      <c r="N157" s="196" t="s">
        <v>37</v>
      </c>
      <c r="O157" s="71"/>
      <c r="P157" s="197">
        <f>O157*H157</f>
        <v>0</v>
      </c>
      <c r="Q157" s="197">
        <v>0</v>
      </c>
      <c r="R157" s="197">
        <f>Q157*H157</f>
        <v>0</v>
      </c>
      <c r="S157" s="197">
        <v>0</v>
      </c>
      <c r="T157" s="198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9" t="s">
        <v>140</v>
      </c>
      <c r="AT157" s="199" t="s">
        <v>136</v>
      </c>
      <c r="AU157" s="199" t="s">
        <v>82</v>
      </c>
      <c r="AY157" s="17" t="s">
        <v>133</v>
      </c>
      <c r="BE157" s="200">
        <f>IF(N157="základní",J157,0)</f>
        <v>0</v>
      </c>
      <c r="BF157" s="200">
        <f>IF(N157="snížená",J157,0)</f>
        <v>0</v>
      </c>
      <c r="BG157" s="200">
        <f>IF(N157="zákl. přenesená",J157,0)</f>
        <v>0</v>
      </c>
      <c r="BH157" s="200">
        <f>IF(N157="sníž. přenesená",J157,0)</f>
        <v>0</v>
      </c>
      <c r="BI157" s="200">
        <f>IF(N157="nulová",J157,0)</f>
        <v>0</v>
      </c>
      <c r="BJ157" s="17" t="s">
        <v>80</v>
      </c>
      <c r="BK157" s="200">
        <f>ROUND(I157*H157,2)</f>
        <v>0</v>
      </c>
      <c r="BL157" s="17" t="s">
        <v>140</v>
      </c>
      <c r="BM157" s="199" t="s">
        <v>588</v>
      </c>
    </row>
    <row r="158" spans="1:65" s="2" customFormat="1" ht="24.2" customHeight="1">
      <c r="A158" s="34"/>
      <c r="B158" s="35"/>
      <c r="C158" s="187" t="s">
        <v>199</v>
      </c>
      <c r="D158" s="187" t="s">
        <v>136</v>
      </c>
      <c r="E158" s="188" t="s">
        <v>186</v>
      </c>
      <c r="F158" s="189" t="s">
        <v>187</v>
      </c>
      <c r="G158" s="190" t="s">
        <v>162</v>
      </c>
      <c r="H158" s="191">
        <v>0.075</v>
      </c>
      <c r="I158" s="192"/>
      <c r="J158" s="193">
        <f>ROUND(I158*H158,2)</f>
        <v>0</v>
      </c>
      <c r="K158" s="194"/>
      <c r="L158" s="39"/>
      <c r="M158" s="195" t="s">
        <v>1</v>
      </c>
      <c r="N158" s="196" t="s">
        <v>37</v>
      </c>
      <c r="O158" s="71"/>
      <c r="P158" s="197">
        <f>O158*H158</f>
        <v>0</v>
      </c>
      <c r="Q158" s="197">
        <v>0</v>
      </c>
      <c r="R158" s="197">
        <f>Q158*H158</f>
        <v>0</v>
      </c>
      <c r="S158" s="197">
        <v>0</v>
      </c>
      <c r="T158" s="198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9" t="s">
        <v>140</v>
      </c>
      <c r="AT158" s="199" t="s">
        <v>136</v>
      </c>
      <c r="AU158" s="199" t="s">
        <v>82</v>
      </c>
      <c r="AY158" s="17" t="s">
        <v>133</v>
      </c>
      <c r="BE158" s="200">
        <f>IF(N158="základní",J158,0)</f>
        <v>0</v>
      </c>
      <c r="BF158" s="200">
        <f>IF(N158="snížená",J158,0)</f>
        <v>0</v>
      </c>
      <c r="BG158" s="200">
        <f>IF(N158="zákl. přenesená",J158,0)</f>
        <v>0</v>
      </c>
      <c r="BH158" s="200">
        <f>IF(N158="sníž. přenesená",J158,0)</f>
        <v>0</v>
      </c>
      <c r="BI158" s="200">
        <f>IF(N158="nulová",J158,0)</f>
        <v>0</v>
      </c>
      <c r="BJ158" s="17" t="s">
        <v>80</v>
      </c>
      <c r="BK158" s="200">
        <f>ROUND(I158*H158,2)</f>
        <v>0</v>
      </c>
      <c r="BL158" s="17" t="s">
        <v>140</v>
      </c>
      <c r="BM158" s="199" t="s">
        <v>589</v>
      </c>
    </row>
    <row r="159" spans="2:63" s="12" customFormat="1" ht="25.9" customHeight="1">
      <c r="B159" s="171"/>
      <c r="C159" s="172"/>
      <c r="D159" s="173" t="s">
        <v>71</v>
      </c>
      <c r="E159" s="174" t="s">
        <v>189</v>
      </c>
      <c r="F159" s="174" t="s">
        <v>190</v>
      </c>
      <c r="G159" s="172"/>
      <c r="H159" s="172"/>
      <c r="I159" s="175"/>
      <c r="J159" s="176">
        <f>BK159</f>
        <v>0</v>
      </c>
      <c r="K159" s="172"/>
      <c r="L159" s="177"/>
      <c r="M159" s="178"/>
      <c r="N159" s="179"/>
      <c r="O159" s="179"/>
      <c r="P159" s="180">
        <f>P160+P175+P181+P187+P203+P237</f>
        <v>0</v>
      </c>
      <c r="Q159" s="179"/>
      <c r="R159" s="180">
        <f>R160+R175+R181+R187+R203+R237</f>
        <v>0.25124816000000005</v>
      </c>
      <c r="S159" s="179"/>
      <c r="T159" s="181">
        <f>T160+T175+T181+T187+T203+T237</f>
        <v>0.09617706000000001</v>
      </c>
      <c r="AR159" s="182" t="s">
        <v>82</v>
      </c>
      <c r="AT159" s="183" t="s">
        <v>71</v>
      </c>
      <c r="AU159" s="183" t="s">
        <v>72</v>
      </c>
      <c r="AY159" s="182" t="s">
        <v>133</v>
      </c>
      <c r="BK159" s="184">
        <f>BK160+BK175+BK181+BK187+BK203+BK237</f>
        <v>0</v>
      </c>
    </row>
    <row r="160" spans="2:63" s="12" customFormat="1" ht="22.9" customHeight="1">
      <c r="B160" s="171"/>
      <c r="C160" s="172"/>
      <c r="D160" s="173" t="s">
        <v>71</v>
      </c>
      <c r="E160" s="185" t="s">
        <v>191</v>
      </c>
      <c r="F160" s="185" t="s">
        <v>192</v>
      </c>
      <c r="G160" s="172"/>
      <c r="H160" s="172"/>
      <c r="I160" s="175"/>
      <c r="J160" s="186">
        <f>BK160</f>
        <v>0</v>
      </c>
      <c r="K160" s="172"/>
      <c r="L160" s="177"/>
      <c r="M160" s="178"/>
      <c r="N160" s="179"/>
      <c r="O160" s="179"/>
      <c r="P160" s="180">
        <f>SUM(P161:P174)</f>
        <v>0</v>
      </c>
      <c r="Q160" s="179"/>
      <c r="R160" s="180">
        <f>SUM(R161:R174)</f>
        <v>0.013260000000000001</v>
      </c>
      <c r="S160" s="179"/>
      <c r="T160" s="181">
        <f>SUM(T161:T174)</f>
        <v>0.06856000000000001</v>
      </c>
      <c r="AR160" s="182" t="s">
        <v>82</v>
      </c>
      <c r="AT160" s="183" t="s">
        <v>71</v>
      </c>
      <c r="AU160" s="183" t="s">
        <v>80</v>
      </c>
      <c r="AY160" s="182" t="s">
        <v>133</v>
      </c>
      <c r="BK160" s="184">
        <f>SUM(BK161:BK174)</f>
        <v>0</v>
      </c>
    </row>
    <row r="161" spans="1:65" s="2" customFormat="1" ht="16.5" customHeight="1">
      <c r="A161" s="34"/>
      <c r="B161" s="35"/>
      <c r="C161" s="187" t="s">
        <v>8</v>
      </c>
      <c r="D161" s="187" t="s">
        <v>136</v>
      </c>
      <c r="E161" s="188" t="s">
        <v>590</v>
      </c>
      <c r="F161" s="189" t="s">
        <v>591</v>
      </c>
      <c r="G161" s="190" t="s">
        <v>196</v>
      </c>
      <c r="H161" s="191">
        <v>1</v>
      </c>
      <c r="I161" s="192"/>
      <c r="J161" s="193">
        <f aca="true" t="shared" si="0" ref="J161:J166">ROUND(I161*H161,2)</f>
        <v>0</v>
      </c>
      <c r="K161" s="194"/>
      <c r="L161" s="39"/>
      <c r="M161" s="195" t="s">
        <v>1</v>
      </c>
      <c r="N161" s="196" t="s">
        <v>37</v>
      </c>
      <c r="O161" s="71"/>
      <c r="P161" s="197">
        <f aca="true" t="shared" si="1" ref="P161:P166">O161*H161</f>
        <v>0</v>
      </c>
      <c r="Q161" s="197">
        <v>0</v>
      </c>
      <c r="R161" s="197">
        <f aca="true" t="shared" si="2" ref="R161:R166">Q161*H161</f>
        <v>0</v>
      </c>
      <c r="S161" s="197">
        <v>0.067</v>
      </c>
      <c r="T161" s="198">
        <f aca="true" t="shared" si="3" ref="T161:T166">S161*H161</f>
        <v>0.067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9" t="s">
        <v>197</v>
      </c>
      <c r="AT161" s="199" t="s">
        <v>136</v>
      </c>
      <c r="AU161" s="199" t="s">
        <v>82</v>
      </c>
      <c r="AY161" s="17" t="s">
        <v>133</v>
      </c>
      <c r="BE161" s="200">
        <f aca="true" t="shared" si="4" ref="BE161:BE166">IF(N161="základní",J161,0)</f>
        <v>0</v>
      </c>
      <c r="BF161" s="200">
        <f aca="true" t="shared" si="5" ref="BF161:BF166">IF(N161="snížená",J161,0)</f>
        <v>0</v>
      </c>
      <c r="BG161" s="200">
        <f aca="true" t="shared" si="6" ref="BG161:BG166">IF(N161="zákl. přenesená",J161,0)</f>
        <v>0</v>
      </c>
      <c r="BH161" s="200">
        <f aca="true" t="shared" si="7" ref="BH161:BH166">IF(N161="sníž. přenesená",J161,0)</f>
        <v>0</v>
      </c>
      <c r="BI161" s="200">
        <f aca="true" t="shared" si="8" ref="BI161:BI166">IF(N161="nulová",J161,0)</f>
        <v>0</v>
      </c>
      <c r="BJ161" s="17" t="s">
        <v>80</v>
      </c>
      <c r="BK161" s="200">
        <f aca="true" t="shared" si="9" ref="BK161:BK166">ROUND(I161*H161,2)</f>
        <v>0</v>
      </c>
      <c r="BL161" s="17" t="s">
        <v>197</v>
      </c>
      <c r="BM161" s="199" t="s">
        <v>592</v>
      </c>
    </row>
    <row r="162" spans="1:65" s="2" customFormat="1" ht="16.5" customHeight="1">
      <c r="A162" s="34"/>
      <c r="B162" s="35"/>
      <c r="C162" s="187" t="s">
        <v>208</v>
      </c>
      <c r="D162" s="187" t="s">
        <v>136</v>
      </c>
      <c r="E162" s="188" t="s">
        <v>194</v>
      </c>
      <c r="F162" s="189" t="s">
        <v>195</v>
      </c>
      <c r="G162" s="190" t="s">
        <v>196</v>
      </c>
      <c r="H162" s="191">
        <v>1</v>
      </c>
      <c r="I162" s="192"/>
      <c r="J162" s="193">
        <f t="shared" si="0"/>
        <v>0</v>
      </c>
      <c r="K162" s="194"/>
      <c r="L162" s="39"/>
      <c r="M162" s="195" t="s">
        <v>1</v>
      </c>
      <c r="N162" s="196" t="s">
        <v>37</v>
      </c>
      <c r="O162" s="71"/>
      <c r="P162" s="197">
        <f t="shared" si="1"/>
        <v>0</v>
      </c>
      <c r="Q162" s="197">
        <v>0.00212</v>
      </c>
      <c r="R162" s="197">
        <f t="shared" si="2"/>
        <v>0.00212</v>
      </c>
      <c r="S162" s="197">
        <v>0</v>
      </c>
      <c r="T162" s="198">
        <f t="shared" si="3"/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9" t="s">
        <v>197</v>
      </c>
      <c r="AT162" s="199" t="s">
        <v>136</v>
      </c>
      <c r="AU162" s="199" t="s">
        <v>82</v>
      </c>
      <c r="AY162" s="17" t="s">
        <v>133</v>
      </c>
      <c r="BE162" s="200">
        <f t="shared" si="4"/>
        <v>0</v>
      </c>
      <c r="BF162" s="200">
        <f t="shared" si="5"/>
        <v>0</v>
      </c>
      <c r="BG162" s="200">
        <f t="shared" si="6"/>
        <v>0</v>
      </c>
      <c r="BH162" s="200">
        <f t="shared" si="7"/>
        <v>0</v>
      </c>
      <c r="BI162" s="200">
        <f t="shared" si="8"/>
        <v>0</v>
      </c>
      <c r="BJ162" s="17" t="s">
        <v>80</v>
      </c>
      <c r="BK162" s="200">
        <f t="shared" si="9"/>
        <v>0</v>
      </c>
      <c r="BL162" s="17" t="s">
        <v>197</v>
      </c>
      <c r="BM162" s="199" t="s">
        <v>593</v>
      </c>
    </row>
    <row r="163" spans="1:65" s="2" customFormat="1" ht="16.5" customHeight="1">
      <c r="A163" s="34"/>
      <c r="B163" s="35"/>
      <c r="C163" s="234" t="s">
        <v>212</v>
      </c>
      <c r="D163" s="234" t="s">
        <v>200</v>
      </c>
      <c r="E163" s="235" t="s">
        <v>201</v>
      </c>
      <c r="F163" s="236" t="s">
        <v>202</v>
      </c>
      <c r="G163" s="237" t="s">
        <v>139</v>
      </c>
      <c r="H163" s="238">
        <v>1</v>
      </c>
      <c r="I163" s="239"/>
      <c r="J163" s="240">
        <f t="shared" si="0"/>
        <v>0</v>
      </c>
      <c r="K163" s="241"/>
      <c r="L163" s="242"/>
      <c r="M163" s="243" t="s">
        <v>1</v>
      </c>
      <c r="N163" s="244" t="s">
        <v>37</v>
      </c>
      <c r="O163" s="71"/>
      <c r="P163" s="197">
        <f t="shared" si="1"/>
        <v>0</v>
      </c>
      <c r="Q163" s="197">
        <v>0.008</v>
      </c>
      <c r="R163" s="197">
        <f t="shared" si="2"/>
        <v>0.008</v>
      </c>
      <c r="S163" s="197">
        <v>0</v>
      </c>
      <c r="T163" s="198">
        <f t="shared" si="3"/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9" t="s">
        <v>203</v>
      </c>
      <c r="AT163" s="199" t="s">
        <v>200</v>
      </c>
      <c r="AU163" s="199" t="s">
        <v>82</v>
      </c>
      <c r="AY163" s="17" t="s">
        <v>133</v>
      </c>
      <c r="BE163" s="200">
        <f t="shared" si="4"/>
        <v>0</v>
      </c>
      <c r="BF163" s="200">
        <f t="shared" si="5"/>
        <v>0</v>
      </c>
      <c r="BG163" s="200">
        <f t="shared" si="6"/>
        <v>0</v>
      </c>
      <c r="BH163" s="200">
        <f t="shared" si="7"/>
        <v>0</v>
      </c>
      <c r="BI163" s="200">
        <f t="shared" si="8"/>
        <v>0</v>
      </c>
      <c r="BJ163" s="17" t="s">
        <v>80</v>
      </c>
      <c r="BK163" s="200">
        <f t="shared" si="9"/>
        <v>0</v>
      </c>
      <c r="BL163" s="17" t="s">
        <v>197</v>
      </c>
      <c r="BM163" s="199" t="s">
        <v>594</v>
      </c>
    </row>
    <row r="164" spans="1:65" s="2" customFormat="1" ht="21.75" customHeight="1">
      <c r="A164" s="34"/>
      <c r="B164" s="35"/>
      <c r="C164" s="187" t="s">
        <v>217</v>
      </c>
      <c r="D164" s="187" t="s">
        <v>136</v>
      </c>
      <c r="E164" s="188" t="s">
        <v>205</v>
      </c>
      <c r="F164" s="189" t="s">
        <v>206</v>
      </c>
      <c r="G164" s="190" t="s">
        <v>196</v>
      </c>
      <c r="H164" s="191">
        <v>1</v>
      </c>
      <c r="I164" s="192"/>
      <c r="J164" s="193">
        <f t="shared" si="0"/>
        <v>0</v>
      </c>
      <c r="K164" s="194"/>
      <c r="L164" s="39"/>
      <c r="M164" s="195" t="s">
        <v>1</v>
      </c>
      <c r="N164" s="196" t="s">
        <v>37</v>
      </c>
      <c r="O164" s="71"/>
      <c r="P164" s="197">
        <f t="shared" si="1"/>
        <v>0</v>
      </c>
      <c r="Q164" s="197">
        <v>9E-05</v>
      </c>
      <c r="R164" s="197">
        <f t="shared" si="2"/>
        <v>9E-05</v>
      </c>
      <c r="S164" s="197">
        <v>0</v>
      </c>
      <c r="T164" s="198">
        <f t="shared" si="3"/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9" t="s">
        <v>197</v>
      </c>
      <c r="AT164" s="199" t="s">
        <v>136</v>
      </c>
      <c r="AU164" s="199" t="s">
        <v>82</v>
      </c>
      <c r="AY164" s="17" t="s">
        <v>133</v>
      </c>
      <c r="BE164" s="200">
        <f t="shared" si="4"/>
        <v>0</v>
      </c>
      <c r="BF164" s="200">
        <f t="shared" si="5"/>
        <v>0</v>
      </c>
      <c r="BG164" s="200">
        <f t="shared" si="6"/>
        <v>0</v>
      </c>
      <c r="BH164" s="200">
        <f t="shared" si="7"/>
        <v>0</v>
      </c>
      <c r="BI164" s="200">
        <f t="shared" si="8"/>
        <v>0</v>
      </c>
      <c r="BJ164" s="17" t="s">
        <v>80</v>
      </c>
      <c r="BK164" s="200">
        <f t="shared" si="9"/>
        <v>0</v>
      </c>
      <c r="BL164" s="17" t="s">
        <v>197</v>
      </c>
      <c r="BM164" s="199" t="s">
        <v>595</v>
      </c>
    </row>
    <row r="165" spans="1:65" s="2" customFormat="1" ht="16.5" customHeight="1">
      <c r="A165" s="34"/>
      <c r="B165" s="35"/>
      <c r="C165" s="234" t="s">
        <v>197</v>
      </c>
      <c r="D165" s="234" t="s">
        <v>200</v>
      </c>
      <c r="E165" s="235" t="s">
        <v>209</v>
      </c>
      <c r="F165" s="236" t="s">
        <v>210</v>
      </c>
      <c r="G165" s="237" t="s">
        <v>139</v>
      </c>
      <c r="H165" s="238">
        <v>1</v>
      </c>
      <c r="I165" s="239"/>
      <c r="J165" s="240">
        <f t="shared" si="0"/>
        <v>0</v>
      </c>
      <c r="K165" s="241"/>
      <c r="L165" s="242"/>
      <c r="M165" s="243" t="s">
        <v>1</v>
      </c>
      <c r="N165" s="244" t="s">
        <v>37</v>
      </c>
      <c r="O165" s="71"/>
      <c r="P165" s="197">
        <f t="shared" si="1"/>
        <v>0</v>
      </c>
      <c r="Q165" s="197">
        <v>0.00015</v>
      </c>
      <c r="R165" s="197">
        <f t="shared" si="2"/>
        <v>0.00015</v>
      </c>
      <c r="S165" s="197">
        <v>0</v>
      </c>
      <c r="T165" s="198">
        <f t="shared" si="3"/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9" t="s">
        <v>203</v>
      </c>
      <c r="AT165" s="199" t="s">
        <v>200</v>
      </c>
      <c r="AU165" s="199" t="s">
        <v>82</v>
      </c>
      <c r="AY165" s="17" t="s">
        <v>133</v>
      </c>
      <c r="BE165" s="200">
        <f t="shared" si="4"/>
        <v>0</v>
      </c>
      <c r="BF165" s="200">
        <f t="shared" si="5"/>
        <v>0</v>
      </c>
      <c r="BG165" s="200">
        <f t="shared" si="6"/>
        <v>0</v>
      </c>
      <c r="BH165" s="200">
        <f t="shared" si="7"/>
        <v>0</v>
      </c>
      <c r="BI165" s="200">
        <f t="shared" si="8"/>
        <v>0</v>
      </c>
      <c r="BJ165" s="17" t="s">
        <v>80</v>
      </c>
      <c r="BK165" s="200">
        <f t="shared" si="9"/>
        <v>0</v>
      </c>
      <c r="BL165" s="17" t="s">
        <v>197</v>
      </c>
      <c r="BM165" s="199" t="s">
        <v>596</v>
      </c>
    </row>
    <row r="166" spans="1:65" s="2" customFormat="1" ht="16.5" customHeight="1">
      <c r="A166" s="34"/>
      <c r="B166" s="35"/>
      <c r="C166" s="187" t="s">
        <v>226</v>
      </c>
      <c r="D166" s="187" t="s">
        <v>136</v>
      </c>
      <c r="E166" s="188" t="s">
        <v>213</v>
      </c>
      <c r="F166" s="189" t="s">
        <v>214</v>
      </c>
      <c r="G166" s="190" t="s">
        <v>196</v>
      </c>
      <c r="H166" s="191">
        <v>1</v>
      </c>
      <c r="I166" s="192"/>
      <c r="J166" s="193">
        <f t="shared" si="0"/>
        <v>0</v>
      </c>
      <c r="K166" s="194"/>
      <c r="L166" s="39"/>
      <c r="M166" s="195" t="s">
        <v>1</v>
      </c>
      <c r="N166" s="196" t="s">
        <v>37</v>
      </c>
      <c r="O166" s="71"/>
      <c r="P166" s="197">
        <f t="shared" si="1"/>
        <v>0</v>
      </c>
      <c r="Q166" s="197">
        <v>0</v>
      </c>
      <c r="R166" s="197">
        <f t="shared" si="2"/>
        <v>0</v>
      </c>
      <c r="S166" s="197">
        <v>0.00156</v>
      </c>
      <c r="T166" s="198">
        <f t="shared" si="3"/>
        <v>0.00156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9" t="s">
        <v>197</v>
      </c>
      <c r="AT166" s="199" t="s">
        <v>136</v>
      </c>
      <c r="AU166" s="199" t="s">
        <v>82</v>
      </c>
      <c r="AY166" s="17" t="s">
        <v>133</v>
      </c>
      <c r="BE166" s="200">
        <f t="shared" si="4"/>
        <v>0</v>
      </c>
      <c r="BF166" s="200">
        <f t="shared" si="5"/>
        <v>0</v>
      </c>
      <c r="BG166" s="200">
        <f t="shared" si="6"/>
        <v>0</v>
      </c>
      <c r="BH166" s="200">
        <f t="shared" si="7"/>
        <v>0</v>
      </c>
      <c r="BI166" s="200">
        <f t="shared" si="8"/>
        <v>0</v>
      </c>
      <c r="BJ166" s="17" t="s">
        <v>80</v>
      </c>
      <c r="BK166" s="200">
        <f t="shared" si="9"/>
        <v>0</v>
      </c>
      <c r="BL166" s="17" t="s">
        <v>197</v>
      </c>
      <c r="BM166" s="199" t="s">
        <v>597</v>
      </c>
    </row>
    <row r="167" spans="2:51" s="13" customFormat="1" ht="11.25">
      <c r="B167" s="201"/>
      <c r="C167" s="202"/>
      <c r="D167" s="203" t="s">
        <v>148</v>
      </c>
      <c r="E167" s="204" t="s">
        <v>1</v>
      </c>
      <c r="F167" s="205" t="s">
        <v>216</v>
      </c>
      <c r="G167" s="202"/>
      <c r="H167" s="204" t="s">
        <v>1</v>
      </c>
      <c r="I167" s="206"/>
      <c r="J167" s="202"/>
      <c r="K167" s="202"/>
      <c r="L167" s="207"/>
      <c r="M167" s="208"/>
      <c r="N167" s="209"/>
      <c r="O167" s="209"/>
      <c r="P167" s="209"/>
      <c r="Q167" s="209"/>
      <c r="R167" s="209"/>
      <c r="S167" s="209"/>
      <c r="T167" s="210"/>
      <c r="AT167" s="211" t="s">
        <v>148</v>
      </c>
      <c r="AU167" s="211" t="s">
        <v>82</v>
      </c>
      <c r="AV167" s="13" t="s">
        <v>80</v>
      </c>
      <c r="AW167" s="13" t="s">
        <v>30</v>
      </c>
      <c r="AX167" s="13" t="s">
        <v>72</v>
      </c>
      <c r="AY167" s="211" t="s">
        <v>133</v>
      </c>
    </row>
    <row r="168" spans="2:51" s="14" customFormat="1" ht="11.25">
      <c r="B168" s="212"/>
      <c r="C168" s="213"/>
      <c r="D168" s="203" t="s">
        <v>148</v>
      </c>
      <c r="E168" s="214" t="s">
        <v>1</v>
      </c>
      <c r="F168" s="215" t="s">
        <v>80</v>
      </c>
      <c r="G168" s="213"/>
      <c r="H168" s="216">
        <v>1</v>
      </c>
      <c r="I168" s="217"/>
      <c r="J168" s="213"/>
      <c r="K168" s="213"/>
      <c r="L168" s="218"/>
      <c r="M168" s="219"/>
      <c r="N168" s="220"/>
      <c r="O168" s="220"/>
      <c r="P168" s="220"/>
      <c r="Q168" s="220"/>
      <c r="R168" s="220"/>
      <c r="S168" s="220"/>
      <c r="T168" s="221"/>
      <c r="AT168" s="222" t="s">
        <v>148</v>
      </c>
      <c r="AU168" s="222" t="s">
        <v>82</v>
      </c>
      <c r="AV168" s="14" t="s">
        <v>82</v>
      </c>
      <c r="AW168" s="14" t="s">
        <v>30</v>
      </c>
      <c r="AX168" s="14" t="s">
        <v>80</v>
      </c>
      <c r="AY168" s="222" t="s">
        <v>133</v>
      </c>
    </row>
    <row r="169" spans="1:65" s="2" customFormat="1" ht="24.2" customHeight="1">
      <c r="A169" s="34"/>
      <c r="B169" s="35"/>
      <c r="C169" s="187" t="s">
        <v>230</v>
      </c>
      <c r="D169" s="187" t="s">
        <v>136</v>
      </c>
      <c r="E169" s="188" t="s">
        <v>239</v>
      </c>
      <c r="F169" s="189" t="s">
        <v>240</v>
      </c>
      <c r="G169" s="190" t="s">
        <v>139</v>
      </c>
      <c r="H169" s="191">
        <v>1</v>
      </c>
      <c r="I169" s="192"/>
      <c r="J169" s="193">
        <f aca="true" t="shared" si="10" ref="J169:J174">ROUND(I169*H169,2)</f>
        <v>0</v>
      </c>
      <c r="K169" s="194"/>
      <c r="L169" s="39"/>
      <c r="M169" s="195" t="s">
        <v>1</v>
      </c>
      <c r="N169" s="196" t="s">
        <v>37</v>
      </c>
      <c r="O169" s="71"/>
      <c r="P169" s="197">
        <f aca="true" t="shared" si="11" ref="P169:P174">O169*H169</f>
        <v>0</v>
      </c>
      <c r="Q169" s="197">
        <v>0.00012</v>
      </c>
      <c r="R169" s="197">
        <f aca="true" t="shared" si="12" ref="R169:R174">Q169*H169</f>
        <v>0.00012</v>
      </c>
      <c r="S169" s="197">
        <v>0</v>
      </c>
      <c r="T169" s="198">
        <f aca="true" t="shared" si="13" ref="T169:T174"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9" t="s">
        <v>197</v>
      </c>
      <c r="AT169" s="199" t="s">
        <v>136</v>
      </c>
      <c r="AU169" s="199" t="s">
        <v>82</v>
      </c>
      <c r="AY169" s="17" t="s">
        <v>133</v>
      </c>
      <c r="BE169" s="200">
        <f aca="true" t="shared" si="14" ref="BE169:BE174">IF(N169="základní",J169,0)</f>
        <v>0</v>
      </c>
      <c r="BF169" s="200">
        <f aca="true" t="shared" si="15" ref="BF169:BF174">IF(N169="snížená",J169,0)</f>
        <v>0</v>
      </c>
      <c r="BG169" s="200">
        <f aca="true" t="shared" si="16" ref="BG169:BG174">IF(N169="zákl. přenesená",J169,0)</f>
        <v>0</v>
      </c>
      <c r="BH169" s="200">
        <f aca="true" t="shared" si="17" ref="BH169:BH174">IF(N169="sníž. přenesená",J169,0)</f>
        <v>0</v>
      </c>
      <c r="BI169" s="200">
        <f aca="true" t="shared" si="18" ref="BI169:BI174">IF(N169="nulová",J169,0)</f>
        <v>0</v>
      </c>
      <c r="BJ169" s="17" t="s">
        <v>80</v>
      </c>
      <c r="BK169" s="200">
        <f aca="true" t="shared" si="19" ref="BK169:BK174">ROUND(I169*H169,2)</f>
        <v>0</v>
      </c>
      <c r="BL169" s="17" t="s">
        <v>197</v>
      </c>
      <c r="BM169" s="199" t="s">
        <v>598</v>
      </c>
    </row>
    <row r="170" spans="1:65" s="2" customFormat="1" ht="16.5" customHeight="1">
      <c r="A170" s="34"/>
      <c r="B170" s="35"/>
      <c r="C170" s="234" t="s">
        <v>234</v>
      </c>
      <c r="D170" s="234" t="s">
        <v>200</v>
      </c>
      <c r="E170" s="235" t="s">
        <v>242</v>
      </c>
      <c r="F170" s="236" t="s">
        <v>243</v>
      </c>
      <c r="G170" s="237" t="s">
        <v>139</v>
      </c>
      <c r="H170" s="238">
        <v>1</v>
      </c>
      <c r="I170" s="239"/>
      <c r="J170" s="240">
        <f t="shared" si="10"/>
        <v>0</v>
      </c>
      <c r="K170" s="241"/>
      <c r="L170" s="242"/>
      <c r="M170" s="243" t="s">
        <v>1</v>
      </c>
      <c r="N170" s="244" t="s">
        <v>37</v>
      </c>
      <c r="O170" s="71"/>
      <c r="P170" s="197">
        <f t="shared" si="11"/>
        <v>0</v>
      </c>
      <c r="Q170" s="197">
        <v>0.0018</v>
      </c>
      <c r="R170" s="197">
        <f t="shared" si="12"/>
        <v>0.0018</v>
      </c>
      <c r="S170" s="197">
        <v>0</v>
      </c>
      <c r="T170" s="198">
        <f t="shared" si="13"/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9" t="s">
        <v>203</v>
      </c>
      <c r="AT170" s="199" t="s">
        <v>200</v>
      </c>
      <c r="AU170" s="199" t="s">
        <v>82</v>
      </c>
      <c r="AY170" s="17" t="s">
        <v>133</v>
      </c>
      <c r="BE170" s="200">
        <f t="shared" si="14"/>
        <v>0</v>
      </c>
      <c r="BF170" s="200">
        <f t="shared" si="15"/>
        <v>0</v>
      </c>
      <c r="BG170" s="200">
        <f t="shared" si="16"/>
        <v>0</v>
      </c>
      <c r="BH170" s="200">
        <f t="shared" si="17"/>
        <v>0</v>
      </c>
      <c r="BI170" s="200">
        <f t="shared" si="18"/>
        <v>0</v>
      </c>
      <c r="BJ170" s="17" t="s">
        <v>80</v>
      </c>
      <c r="BK170" s="200">
        <f t="shared" si="19"/>
        <v>0</v>
      </c>
      <c r="BL170" s="17" t="s">
        <v>197</v>
      </c>
      <c r="BM170" s="199" t="s">
        <v>599</v>
      </c>
    </row>
    <row r="171" spans="1:65" s="2" customFormat="1" ht="16.5" customHeight="1">
      <c r="A171" s="34"/>
      <c r="B171" s="35"/>
      <c r="C171" s="234" t="s">
        <v>238</v>
      </c>
      <c r="D171" s="234" t="s">
        <v>200</v>
      </c>
      <c r="E171" s="235" t="s">
        <v>246</v>
      </c>
      <c r="F171" s="236" t="s">
        <v>247</v>
      </c>
      <c r="G171" s="237" t="s">
        <v>248</v>
      </c>
      <c r="H171" s="238">
        <v>1</v>
      </c>
      <c r="I171" s="239"/>
      <c r="J171" s="240">
        <f t="shared" si="10"/>
        <v>0</v>
      </c>
      <c r="K171" s="241"/>
      <c r="L171" s="242"/>
      <c r="M171" s="243" t="s">
        <v>1</v>
      </c>
      <c r="N171" s="244" t="s">
        <v>37</v>
      </c>
      <c r="O171" s="71"/>
      <c r="P171" s="197">
        <f t="shared" si="11"/>
        <v>0</v>
      </c>
      <c r="Q171" s="197">
        <v>0.00098</v>
      </c>
      <c r="R171" s="197">
        <f t="shared" si="12"/>
        <v>0.00098</v>
      </c>
      <c r="S171" s="197">
        <v>0</v>
      </c>
      <c r="T171" s="198">
        <f t="shared" si="13"/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9" t="s">
        <v>203</v>
      </c>
      <c r="AT171" s="199" t="s">
        <v>200</v>
      </c>
      <c r="AU171" s="199" t="s">
        <v>82</v>
      </c>
      <c r="AY171" s="17" t="s">
        <v>133</v>
      </c>
      <c r="BE171" s="200">
        <f t="shared" si="14"/>
        <v>0</v>
      </c>
      <c r="BF171" s="200">
        <f t="shared" si="15"/>
        <v>0</v>
      </c>
      <c r="BG171" s="200">
        <f t="shared" si="16"/>
        <v>0</v>
      </c>
      <c r="BH171" s="200">
        <f t="shared" si="17"/>
        <v>0</v>
      </c>
      <c r="BI171" s="200">
        <f t="shared" si="18"/>
        <v>0</v>
      </c>
      <c r="BJ171" s="17" t="s">
        <v>80</v>
      </c>
      <c r="BK171" s="200">
        <f t="shared" si="19"/>
        <v>0</v>
      </c>
      <c r="BL171" s="17" t="s">
        <v>197</v>
      </c>
      <c r="BM171" s="199" t="s">
        <v>600</v>
      </c>
    </row>
    <row r="172" spans="1:65" s="2" customFormat="1" ht="24.2" customHeight="1">
      <c r="A172" s="34"/>
      <c r="B172" s="35"/>
      <c r="C172" s="187" t="s">
        <v>7</v>
      </c>
      <c r="D172" s="187" t="s">
        <v>136</v>
      </c>
      <c r="E172" s="188" t="s">
        <v>494</v>
      </c>
      <c r="F172" s="189" t="s">
        <v>495</v>
      </c>
      <c r="G172" s="190" t="s">
        <v>162</v>
      </c>
      <c r="H172" s="191">
        <v>0.013</v>
      </c>
      <c r="I172" s="192"/>
      <c r="J172" s="193">
        <f t="shared" si="10"/>
        <v>0</v>
      </c>
      <c r="K172" s="194"/>
      <c r="L172" s="39"/>
      <c r="M172" s="195" t="s">
        <v>1</v>
      </c>
      <c r="N172" s="196" t="s">
        <v>37</v>
      </c>
      <c r="O172" s="71"/>
      <c r="P172" s="197">
        <f t="shared" si="11"/>
        <v>0</v>
      </c>
      <c r="Q172" s="197">
        <v>0</v>
      </c>
      <c r="R172" s="197">
        <f t="shared" si="12"/>
        <v>0</v>
      </c>
      <c r="S172" s="197">
        <v>0</v>
      </c>
      <c r="T172" s="198">
        <f t="shared" si="13"/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9" t="s">
        <v>197</v>
      </c>
      <c r="AT172" s="199" t="s">
        <v>136</v>
      </c>
      <c r="AU172" s="199" t="s">
        <v>82</v>
      </c>
      <c r="AY172" s="17" t="s">
        <v>133</v>
      </c>
      <c r="BE172" s="200">
        <f t="shared" si="14"/>
        <v>0</v>
      </c>
      <c r="BF172" s="200">
        <f t="shared" si="15"/>
        <v>0</v>
      </c>
      <c r="BG172" s="200">
        <f t="shared" si="16"/>
        <v>0</v>
      </c>
      <c r="BH172" s="200">
        <f t="shared" si="17"/>
        <v>0</v>
      </c>
      <c r="BI172" s="200">
        <f t="shared" si="18"/>
        <v>0</v>
      </c>
      <c r="BJ172" s="17" t="s">
        <v>80</v>
      </c>
      <c r="BK172" s="200">
        <f t="shared" si="19"/>
        <v>0</v>
      </c>
      <c r="BL172" s="17" t="s">
        <v>197</v>
      </c>
      <c r="BM172" s="199" t="s">
        <v>601</v>
      </c>
    </row>
    <row r="173" spans="1:65" s="2" customFormat="1" ht="24.2" customHeight="1">
      <c r="A173" s="34"/>
      <c r="B173" s="35"/>
      <c r="C173" s="187" t="s">
        <v>245</v>
      </c>
      <c r="D173" s="187" t="s">
        <v>136</v>
      </c>
      <c r="E173" s="188" t="s">
        <v>263</v>
      </c>
      <c r="F173" s="189" t="s">
        <v>264</v>
      </c>
      <c r="G173" s="190" t="s">
        <v>162</v>
      </c>
      <c r="H173" s="191">
        <v>0.013</v>
      </c>
      <c r="I173" s="192"/>
      <c r="J173" s="193">
        <f t="shared" si="10"/>
        <v>0</v>
      </c>
      <c r="K173" s="194"/>
      <c r="L173" s="39"/>
      <c r="M173" s="195" t="s">
        <v>1</v>
      </c>
      <c r="N173" s="196" t="s">
        <v>37</v>
      </c>
      <c r="O173" s="71"/>
      <c r="P173" s="197">
        <f t="shared" si="11"/>
        <v>0</v>
      </c>
      <c r="Q173" s="197">
        <v>0</v>
      </c>
      <c r="R173" s="197">
        <f t="shared" si="12"/>
        <v>0</v>
      </c>
      <c r="S173" s="197">
        <v>0</v>
      </c>
      <c r="T173" s="198">
        <f t="shared" si="13"/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9" t="s">
        <v>197</v>
      </c>
      <c r="AT173" s="199" t="s">
        <v>136</v>
      </c>
      <c r="AU173" s="199" t="s">
        <v>82</v>
      </c>
      <c r="AY173" s="17" t="s">
        <v>133</v>
      </c>
      <c r="BE173" s="200">
        <f t="shared" si="14"/>
        <v>0</v>
      </c>
      <c r="BF173" s="200">
        <f t="shared" si="15"/>
        <v>0</v>
      </c>
      <c r="BG173" s="200">
        <f t="shared" si="16"/>
        <v>0</v>
      </c>
      <c r="BH173" s="200">
        <f t="shared" si="17"/>
        <v>0</v>
      </c>
      <c r="BI173" s="200">
        <f t="shared" si="18"/>
        <v>0</v>
      </c>
      <c r="BJ173" s="17" t="s">
        <v>80</v>
      </c>
      <c r="BK173" s="200">
        <f t="shared" si="19"/>
        <v>0</v>
      </c>
      <c r="BL173" s="17" t="s">
        <v>197</v>
      </c>
      <c r="BM173" s="199" t="s">
        <v>602</v>
      </c>
    </row>
    <row r="174" spans="1:65" s="2" customFormat="1" ht="24.2" customHeight="1">
      <c r="A174" s="34"/>
      <c r="B174" s="35"/>
      <c r="C174" s="187" t="s">
        <v>250</v>
      </c>
      <c r="D174" s="187" t="s">
        <v>136</v>
      </c>
      <c r="E174" s="188" t="s">
        <v>267</v>
      </c>
      <c r="F174" s="189" t="s">
        <v>268</v>
      </c>
      <c r="G174" s="190" t="s">
        <v>162</v>
      </c>
      <c r="H174" s="191">
        <v>0.013</v>
      </c>
      <c r="I174" s="192"/>
      <c r="J174" s="193">
        <f t="shared" si="10"/>
        <v>0</v>
      </c>
      <c r="K174" s="194"/>
      <c r="L174" s="39"/>
      <c r="M174" s="195" t="s">
        <v>1</v>
      </c>
      <c r="N174" s="196" t="s">
        <v>37</v>
      </c>
      <c r="O174" s="71"/>
      <c r="P174" s="197">
        <f t="shared" si="11"/>
        <v>0</v>
      </c>
      <c r="Q174" s="197">
        <v>0</v>
      </c>
      <c r="R174" s="197">
        <f t="shared" si="12"/>
        <v>0</v>
      </c>
      <c r="S174" s="197">
        <v>0</v>
      </c>
      <c r="T174" s="198">
        <f t="shared" si="13"/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9" t="s">
        <v>197</v>
      </c>
      <c r="AT174" s="199" t="s">
        <v>136</v>
      </c>
      <c r="AU174" s="199" t="s">
        <v>82</v>
      </c>
      <c r="AY174" s="17" t="s">
        <v>133</v>
      </c>
      <c r="BE174" s="200">
        <f t="shared" si="14"/>
        <v>0</v>
      </c>
      <c r="BF174" s="200">
        <f t="shared" si="15"/>
        <v>0</v>
      </c>
      <c r="BG174" s="200">
        <f t="shared" si="16"/>
        <v>0</v>
      </c>
      <c r="BH174" s="200">
        <f t="shared" si="17"/>
        <v>0</v>
      </c>
      <c r="BI174" s="200">
        <f t="shared" si="18"/>
        <v>0</v>
      </c>
      <c r="BJ174" s="17" t="s">
        <v>80</v>
      </c>
      <c r="BK174" s="200">
        <f t="shared" si="19"/>
        <v>0</v>
      </c>
      <c r="BL174" s="17" t="s">
        <v>197</v>
      </c>
      <c r="BM174" s="199" t="s">
        <v>603</v>
      </c>
    </row>
    <row r="175" spans="2:63" s="12" customFormat="1" ht="22.9" customHeight="1">
      <c r="B175" s="171"/>
      <c r="C175" s="172"/>
      <c r="D175" s="173" t="s">
        <v>71</v>
      </c>
      <c r="E175" s="185" t="s">
        <v>270</v>
      </c>
      <c r="F175" s="185" t="s">
        <v>271</v>
      </c>
      <c r="G175" s="172"/>
      <c r="H175" s="172"/>
      <c r="I175" s="175"/>
      <c r="J175" s="186">
        <f>BK175</f>
        <v>0</v>
      </c>
      <c r="K175" s="172"/>
      <c r="L175" s="177"/>
      <c r="M175" s="178"/>
      <c r="N175" s="179"/>
      <c r="O175" s="179"/>
      <c r="P175" s="180">
        <f>SUM(P176:P180)</f>
        <v>0</v>
      </c>
      <c r="Q175" s="179"/>
      <c r="R175" s="180">
        <f>SUM(R176:R180)</f>
        <v>0.0003</v>
      </c>
      <c r="S175" s="179"/>
      <c r="T175" s="181">
        <f>SUM(T176:T180)</f>
        <v>5E-05</v>
      </c>
      <c r="AR175" s="182" t="s">
        <v>82</v>
      </c>
      <c r="AT175" s="183" t="s">
        <v>71</v>
      </c>
      <c r="AU175" s="183" t="s">
        <v>80</v>
      </c>
      <c r="AY175" s="182" t="s">
        <v>133</v>
      </c>
      <c r="BK175" s="184">
        <f>SUM(BK176:BK180)</f>
        <v>0</v>
      </c>
    </row>
    <row r="176" spans="1:65" s="2" customFormat="1" ht="16.5" customHeight="1">
      <c r="A176" s="34"/>
      <c r="B176" s="35"/>
      <c r="C176" s="187" t="s">
        <v>254</v>
      </c>
      <c r="D176" s="187" t="s">
        <v>136</v>
      </c>
      <c r="E176" s="188" t="s">
        <v>273</v>
      </c>
      <c r="F176" s="189" t="s">
        <v>274</v>
      </c>
      <c r="G176" s="190" t="s">
        <v>139</v>
      </c>
      <c r="H176" s="191">
        <v>1</v>
      </c>
      <c r="I176" s="192"/>
      <c r="J176" s="193">
        <f>ROUND(I176*H176,2)</f>
        <v>0</v>
      </c>
      <c r="K176" s="194"/>
      <c r="L176" s="39"/>
      <c r="M176" s="195" t="s">
        <v>1</v>
      </c>
      <c r="N176" s="196" t="s">
        <v>37</v>
      </c>
      <c r="O176" s="71"/>
      <c r="P176" s="197">
        <f>O176*H176</f>
        <v>0</v>
      </c>
      <c r="Q176" s="197">
        <v>0</v>
      </c>
      <c r="R176" s="197">
        <f>Q176*H176</f>
        <v>0</v>
      </c>
      <c r="S176" s="197">
        <v>0</v>
      </c>
      <c r="T176" s="198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9" t="s">
        <v>197</v>
      </c>
      <c r="AT176" s="199" t="s">
        <v>136</v>
      </c>
      <c r="AU176" s="199" t="s">
        <v>82</v>
      </c>
      <c r="AY176" s="17" t="s">
        <v>133</v>
      </c>
      <c r="BE176" s="200">
        <f>IF(N176="základní",J176,0)</f>
        <v>0</v>
      </c>
      <c r="BF176" s="200">
        <f>IF(N176="snížená",J176,0)</f>
        <v>0</v>
      </c>
      <c r="BG176" s="200">
        <f>IF(N176="zákl. přenesená",J176,0)</f>
        <v>0</v>
      </c>
      <c r="BH176" s="200">
        <f>IF(N176="sníž. přenesená",J176,0)</f>
        <v>0</v>
      </c>
      <c r="BI176" s="200">
        <f>IF(N176="nulová",J176,0)</f>
        <v>0</v>
      </c>
      <c r="BJ176" s="17" t="s">
        <v>80</v>
      </c>
      <c r="BK176" s="200">
        <f>ROUND(I176*H176,2)</f>
        <v>0</v>
      </c>
      <c r="BL176" s="17" t="s">
        <v>197</v>
      </c>
      <c r="BM176" s="199" t="s">
        <v>604</v>
      </c>
    </row>
    <row r="177" spans="2:51" s="13" customFormat="1" ht="11.25">
      <c r="B177" s="201"/>
      <c r="C177" s="202"/>
      <c r="D177" s="203" t="s">
        <v>148</v>
      </c>
      <c r="E177" s="204" t="s">
        <v>1</v>
      </c>
      <c r="F177" s="205" t="s">
        <v>152</v>
      </c>
      <c r="G177" s="202"/>
      <c r="H177" s="204" t="s">
        <v>1</v>
      </c>
      <c r="I177" s="206"/>
      <c r="J177" s="202"/>
      <c r="K177" s="202"/>
      <c r="L177" s="207"/>
      <c r="M177" s="208"/>
      <c r="N177" s="209"/>
      <c r="O177" s="209"/>
      <c r="P177" s="209"/>
      <c r="Q177" s="209"/>
      <c r="R177" s="209"/>
      <c r="S177" s="209"/>
      <c r="T177" s="210"/>
      <c r="AT177" s="211" t="s">
        <v>148</v>
      </c>
      <c r="AU177" s="211" t="s">
        <v>82</v>
      </c>
      <c r="AV177" s="13" t="s">
        <v>80</v>
      </c>
      <c r="AW177" s="13" t="s">
        <v>30</v>
      </c>
      <c r="AX177" s="13" t="s">
        <v>72</v>
      </c>
      <c r="AY177" s="211" t="s">
        <v>133</v>
      </c>
    </row>
    <row r="178" spans="2:51" s="14" customFormat="1" ht="11.25">
      <c r="B178" s="212"/>
      <c r="C178" s="213"/>
      <c r="D178" s="203" t="s">
        <v>148</v>
      </c>
      <c r="E178" s="214" t="s">
        <v>1</v>
      </c>
      <c r="F178" s="215" t="s">
        <v>80</v>
      </c>
      <c r="G178" s="213"/>
      <c r="H178" s="216">
        <v>1</v>
      </c>
      <c r="I178" s="217"/>
      <c r="J178" s="213"/>
      <c r="K178" s="213"/>
      <c r="L178" s="218"/>
      <c r="M178" s="219"/>
      <c r="N178" s="220"/>
      <c r="O178" s="220"/>
      <c r="P178" s="220"/>
      <c r="Q178" s="220"/>
      <c r="R178" s="220"/>
      <c r="S178" s="220"/>
      <c r="T178" s="221"/>
      <c r="AT178" s="222" t="s">
        <v>148</v>
      </c>
      <c r="AU178" s="222" t="s">
        <v>82</v>
      </c>
      <c r="AV178" s="14" t="s">
        <v>82</v>
      </c>
      <c r="AW178" s="14" t="s">
        <v>30</v>
      </c>
      <c r="AX178" s="14" t="s">
        <v>80</v>
      </c>
      <c r="AY178" s="222" t="s">
        <v>133</v>
      </c>
    </row>
    <row r="179" spans="1:65" s="2" customFormat="1" ht="24.2" customHeight="1">
      <c r="A179" s="34"/>
      <c r="B179" s="35"/>
      <c r="C179" s="234" t="s">
        <v>258</v>
      </c>
      <c r="D179" s="234" t="s">
        <v>200</v>
      </c>
      <c r="E179" s="235" t="s">
        <v>277</v>
      </c>
      <c r="F179" s="236" t="s">
        <v>605</v>
      </c>
      <c r="G179" s="237" t="s">
        <v>139</v>
      </c>
      <c r="H179" s="238">
        <v>1</v>
      </c>
      <c r="I179" s="239"/>
      <c r="J179" s="240">
        <f>ROUND(I179*H179,2)</f>
        <v>0</v>
      </c>
      <c r="K179" s="241"/>
      <c r="L179" s="242"/>
      <c r="M179" s="243" t="s">
        <v>1</v>
      </c>
      <c r="N179" s="244" t="s">
        <v>37</v>
      </c>
      <c r="O179" s="71"/>
      <c r="P179" s="197">
        <f>O179*H179</f>
        <v>0</v>
      </c>
      <c r="Q179" s="197">
        <v>0.0003</v>
      </c>
      <c r="R179" s="197">
        <f>Q179*H179</f>
        <v>0.0003</v>
      </c>
      <c r="S179" s="197">
        <v>0</v>
      </c>
      <c r="T179" s="198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9" t="s">
        <v>203</v>
      </c>
      <c r="AT179" s="199" t="s">
        <v>200</v>
      </c>
      <c r="AU179" s="199" t="s">
        <v>82</v>
      </c>
      <c r="AY179" s="17" t="s">
        <v>133</v>
      </c>
      <c r="BE179" s="200">
        <f>IF(N179="základní",J179,0)</f>
        <v>0</v>
      </c>
      <c r="BF179" s="200">
        <f>IF(N179="snížená",J179,0)</f>
        <v>0</v>
      </c>
      <c r="BG179" s="200">
        <f>IF(N179="zákl. přenesená",J179,0)</f>
        <v>0</v>
      </c>
      <c r="BH179" s="200">
        <f>IF(N179="sníž. přenesená",J179,0)</f>
        <v>0</v>
      </c>
      <c r="BI179" s="200">
        <f>IF(N179="nulová",J179,0)</f>
        <v>0</v>
      </c>
      <c r="BJ179" s="17" t="s">
        <v>80</v>
      </c>
      <c r="BK179" s="200">
        <f>ROUND(I179*H179,2)</f>
        <v>0</v>
      </c>
      <c r="BL179" s="17" t="s">
        <v>197</v>
      </c>
      <c r="BM179" s="199" t="s">
        <v>606</v>
      </c>
    </row>
    <row r="180" spans="1:65" s="2" customFormat="1" ht="21.75" customHeight="1">
      <c r="A180" s="34"/>
      <c r="B180" s="35"/>
      <c r="C180" s="187" t="s">
        <v>262</v>
      </c>
      <c r="D180" s="187" t="s">
        <v>136</v>
      </c>
      <c r="E180" s="188" t="s">
        <v>281</v>
      </c>
      <c r="F180" s="189" t="s">
        <v>282</v>
      </c>
      <c r="G180" s="190" t="s">
        <v>139</v>
      </c>
      <c r="H180" s="191">
        <v>1</v>
      </c>
      <c r="I180" s="192"/>
      <c r="J180" s="193">
        <f>ROUND(I180*H180,2)</f>
        <v>0</v>
      </c>
      <c r="K180" s="194"/>
      <c r="L180" s="39"/>
      <c r="M180" s="195" t="s">
        <v>1</v>
      </c>
      <c r="N180" s="196" t="s">
        <v>37</v>
      </c>
      <c r="O180" s="71"/>
      <c r="P180" s="197">
        <f>O180*H180</f>
        <v>0</v>
      </c>
      <c r="Q180" s="197">
        <v>0</v>
      </c>
      <c r="R180" s="197">
        <f>Q180*H180</f>
        <v>0</v>
      </c>
      <c r="S180" s="197">
        <v>5E-05</v>
      </c>
      <c r="T180" s="198">
        <f>S180*H180</f>
        <v>5E-05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9" t="s">
        <v>197</v>
      </c>
      <c r="AT180" s="199" t="s">
        <v>136</v>
      </c>
      <c r="AU180" s="199" t="s">
        <v>82</v>
      </c>
      <c r="AY180" s="17" t="s">
        <v>133</v>
      </c>
      <c r="BE180" s="200">
        <f>IF(N180="základní",J180,0)</f>
        <v>0</v>
      </c>
      <c r="BF180" s="200">
        <f>IF(N180="snížená",J180,0)</f>
        <v>0</v>
      </c>
      <c r="BG180" s="200">
        <f>IF(N180="zákl. přenesená",J180,0)</f>
        <v>0</v>
      </c>
      <c r="BH180" s="200">
        <f>IF(N180="sníž. přenesená",J180,0)</f>
        <v>0</v>
      </c>
      <c r="BI180" s="200">
        <f>IF(N180="nulová",J180,0)</f>
        <v>0</v>
      </c>
      <c r="BJ180" s="17" t="s">
        <v>80</v>
      </c>
      <c r="BK180" s="200">
        <f>ROUND(I180*H180,2)</f>
        <v>0</v>
      </c>
      <c r="BL180" s="17" t="s">
        <v>197</v>
      </c>
      <c r="BM180" s="199" t="s">
        <v>607</v>
      </c>
    </row>
    <row r="181" spans="2:63" s="12" customFormat="1" ht="22.9" customHeight="1">
      <c r="B181" s="171"/>
      <c r="C181" s="172"/>
      <c r="D181" s="173" t="s">
        <v>71</v>
      </c>
      <c r="E181" s="185" t="s">
        <v>284</v>
      </c>
      <c r="F181" s="185" t="s">
        <v>285</v>
      </c>
      <c r="G181" s="172"/>
      <c r="H181" s="172"/>
      <c r="I181" s="175"/>
      <c r="J181" s="186">
        <f>BK181</f>
        <v>0</v>
      </c>
      <c r="K181" s="172"/>
      <c r="L181" s="177"/>
      <c r="M181" s="178"/>
      <c r="N181" s="179"/>
      <c r="O181" s="179"/>
      <c r="P181" s="180">
        <f>SUM(P182:P186)</f>
        <v>0</v>
      </c>
      <c r="Q181" s="179"/>
      <c r="R181" s="180">
        <f>SUM(R182:R186)</f>
        <v>0.1</v>
      </c>
      <c r="S181" s="179"/>
      <c r="T181" s="181">
        <f>SUM(T182:T186)</f>
        <v>0</v>
      </c>
      <c r="AR181" s="182" t="s">
        <v>82</v>
      </c>
      <c r="AT181" s="183" t="s">
        <v>71</v>
      </c>
      <c r="AU181" s="183" t="s">
        <v>80</v>
      </c>
      <c r="AY181" s="182" t="s">
        <v>133</v>
      </c>
      <c r="BK181" s="184">
        <f>SUM(BK182:BK186)</f>
        <v>0</v>
      </c>
    </row>
    <row r="182" spans="1:65" s="2" customFormat="1" ht="24.2" customHeight="1">
      <c r="A182" s="34"/>
      <c r="B182" s="35"/>
      <c r="C182" s="187" t="s">
        <v>266</v>
      </c>
      <c r="D182" s="187" t="s">
        <v>136</v>
      </c>
      <c r="E182" s="188" t="s">
        <v>330</v>
      </c>
      <c r="F182" s="189" t="s">
        <v>331</v>
      </c>
      <c r="G182" s="190" t="s">
        <v>139</v>
      </c>
      <c r="H182" s="191">
        <v>1</v>
      </c>
      <c r="I182" s="192"/>
      <c r="J182" s="193">
        <f>ROUND(I182*H182,2)</f>
        <v>0</v>
      </c>
      <c r="K182" s="194"/>
      <c r="L182" s="39"/>
      <c r="M182" s="195" t="s">
        <v>1</v>
      </c>
      <c r="N182" s="196" t="s">
        <v>37</v>
      </c>
      <c r="O182" s="71"/>
      <c r="P182" s="197">
        <f>O182*H182</f>
        <v>0</v>
      </c>
      <c r="Q182" s="197">
        <v>0.1</v>
      </c>
      <c r="R182" s="197">
        <f>Q182*H182</f>
        <v>0.1</v>
      </c>
      <c r="S182" s="197">
        <v>0</v>
      </c>
      <c r="T182" s="198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9" t="s">
        <v>197</v>
      </c>
      <c r="AT182" s="199" t="s">
        <v>136</v>
      </c>
      <c r="AU182" s="199" t="s">
        <v>82</v>
      </c>
      <c r="AY182" s="17" t="s">
        <v>133</v>
      </c>
      <c r="BE182" s="200">
        <f>IF(N182="základní",J182,0)</f>
        <v>0</v>
      </c>
      <c r="BF182" s="200">
        <f>IF(N182="snížená",J182,0)</f>
        <v>0</v>
      </c>
      <c r="BG182" s="200">
        <f>IF(N182="zákl. přenesená",J182,0)</f>
        <v>0</v>
      </c>
      <c r="BH182" s="200">
        <f>IF(N182="sníž. přenesená",J182,0)</f>
        <v>0</v>
      </c>
      <c r="BI182" s="200">
        <f>IF(N182="nulová",J182,0)</f>
        <v>0</v>
      </c>
      <c r="BJ182" s="17" t="s">
        <v>80</v>
      </c>
      <c r="BK182" s="200">
        <f>ROUND(I182*H182,2)</f>
        <v>0</v>
      </c>
      <c r="BL182" s="17" t="s">
        <v>197</v>
      </c>
      <c r="BM182" s="199" t="s">
        <v>608</v>
      </c>
    </row>
    <row r="183" spans="1:65" s="2" customFormat="1" ht="16.5" customHeight="1">
      <c r="A183" s="34"/>
      <c r="B183" s="35"/>
      <c r="C183" s="234" t="s">
        <v>272</v>
      </c>
      <c r="D183" s="234" t="s">
        <v>200</v>
      </c>
      <c r="E183" s="235" t="s">
        <v>334</v>
      </c>
      <c r="F183" s="236" t="s">
        <v>335</v>
      </c>
      <c r="G183" s="237" t="s">
        <v>139</v>
      </c>
      <c r="H183" s="238">
        <v>1</v>
      </c>
      <c r="I183" s="239"/>
      <c r="J183" s="240">
        <f>ROUND(I183*H183,2)</f>
        <v>0</v>
      </c>
      <c r="K183" s="241"/>
      <c r="L183" s="242"/>
      <c r="M183" s="243" t="s">
        <v>1</v>
      </c>
      <c r="N183" s="244" t="s">
        <v>37</v>
      </c>
      <c r="O183" s="71"/>
      <c r="P183" s="197">
        <f>O183*H183</f>
        <v>0</v>
      </c>
      <c r="Q183" s="197">
        <v>0</v>
      </c>
      <c r="R183" s="197">
        <f>Q183*H183</f>
        <v>0</v>
      </c>
      <c r="S183" s="197">
        <v>0</v>
      </c>
      <c r="T183" s="198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9" t="s">
        <v>203</v>
      </c>
      <c r="AT183" s="199" t="s">
        <v>200</v>
      </c>
      <c r="AU183" s="199" t="s">
        <v>82</v>
      </c>
      <c r="AY183" s="17" t="s">
        <v>133</v>
      </c>
      <c r="BE183" s="200">
        <f>IF(N183="základní",J183,0)</f>
        <v>0</v>
      </c>
      <c r="BF183" s="200">
        <f>IF(N183="snížená",J183,0)</f>
        <v>0</v>
      </c>
      <c r="BG183" s="200">
        <f>IF(N183="zákl. přenesená",J183,0)</f>
        <v>0</v>
      </c>
      <c r="BH183" s="200">
        <f>IF(N183="sníž. přenesená",J183,0)</f>
        <v>0</v>
      </c>
      <c r="BI183" s="200">
        <f>IF(N183="nulová",J183,0)</f>
        <v>0</v>
      </c>
      <c r="BJ183" s="17" t="s">
        <v>80</v>
      </c>
      <c r="BK183" s="200">
        <f>ROUND(I183*H183,2)</f>
        <v>0</v>
      </c>
      <c r="BL183" s="17" t="s">
        <v>197</v>
      </c>
      <c r="BM183" s="199" t="s">
        <v>609</v>
      </c>
    </row>
    <row r="184" spans="1:65" s="2" customFormat="1" ht="24.2" customHeight="1">
      <c r="A184" s="34"/>
      <c r="B184" s="35"/>
      <c r="C184" s="187" t="s">
        <v>276</v>
      </c>
      <c r="D184" s="187" t="s">
        <v>136</v>
      </c>
      <c r="E184" s="188" t="s">
        <v>610</v>
      </c>
      <c r="F184" s="189" t="s">
        <v>611</v>
      </c>
      <c r="G184" s="190" t="s">
        <v>162</v>
      </c>
      <c r="H184" s="191">
        <v>0.1</v>
      </c>
      <c r="I184" s="192"/>
      <c r="J184" s="193">
        <f>ROUND(I184*H184,2)</f>
        <v>0</v>
      </c>
      <c r="K184" s="194"/>
      <c r="L184" s="39"/>
      <c r="M184" s="195" t="s">
        <v>1</v>
      </c>
      <c r="N184" s="196" t="s">
        <v>37</v>
      </c>
      <c r="O184" s="71"/>
      <c r="P184" s="197">
        <f>O184*H184</f>
        <v>0</v>
      </c>
      <c r="Q184" s="197">
        <v>0</v>
      </c>
      <c r="R184" s="197">
        <f>Q184*H184</f>
        <v>0</v>
      </c>
      <c r="S184" s="197">
        <v>0</v>
      </c>
      <c r="T184" s="198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99" t="s">
        <v>197</v>
      </c>
      <c r="AT184" s="199" t="s">
        <v>136</v>
      </c>
      <c r="AU184" s="199" t="s">
        <v>82</v>
      </c>
      <c r="AY184" s="17" t="s">
        <v>133</v>
      </c>
      <c r="BE184" s="200">
        <f>IF(N184="základní",J184,0)</f>
        <v>0</v>
      </c>
      <c r="BF184" s="200">
        <f>IF(N184="snížená",J184,0)</f>
        <v>0</v>
      </c>
      <c r="BG184" s="200">
        <f>IF(N184="zákl. přenesená",J184,0)</f>
        <v>0</v>
      </c>
      <c r="BH184" s="200">
        <f>IF(N184="sníž. přenesená",J184,0)</f>
        <v>0</v>
      </c>
      <c r="BI184" s="200">
        <f>IF(N184="nulová",J184,0)</f>
        <v>0</v>
      </c>
      <c r="BJ184" s="17" t="s">
        <v>80</v>
      </c>
      <c r="BK184" s="200">
        <f>ROUND(I184*H184,2)</f>
        <v>0</v>
      </c>
      <c r="BL184" s="17" t="s">
        <v>197</v>
      </c>
      <c r="BM184" s="199" t="s">
        <v>612</v>
      </c>
    </row>
    <row r="185" spans="1:65" s="2" customFormat="1" ht="24.2" customHeight="1">
      <c r="A185" s="34"/>
      <c r="B185" s="35"/>
      <c r="C185" s="187" t="s">
        <v>280</v>
      </c>
      <c r="D185" s="187" t="s">
        <v>136</v>
      </c>
      <c r="E185" s="188" t="s">
        <v>354</v>
      </c>
      <c r="F185" s="189" t="s">
        <v>355</v>
      </c>
      <c r="G185" s="190" t="s">
        <v>162</v>
      </c>
      <c r="H185" s="191">
        <v>0.1</v>
      </c>
      <c r="I185" s="192"/>
      <c r="J185" s="193">
        <f>ROUND(I185*H185,2)</f>
        <v>0</v>
      </c>
      <c r="K185" s="194"/>
      <c r="L185" s="39"/>
      <c r="M185" s="195" t="s">
        <v>1</v>
      </c>
      <c r="N185" s="196" t="s">
        <v>37</v>
      </c>
      <c r="O185" s="71"/>
      <c r="P185" s="197">
        <f>O185*H185</f>
        <v>0</v>
      </c>
      <c r="Q185" s="197">
        <v>0</v>
      </c>
      <c r="R185" s="197">
        <f>Q185*H185</f>
        <v>0</v>
      </c>
      <c r="S185" s="197">
        <v>0</v>
      </c>
      <c r="T185" s="198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99" t="s">
        <v>197</v>
      </c>
      <c r="AT185" s="199" t="s">
        <v>136</v>
      </c>
      <c r="AU185" s="199" t="s">
        <v>82</v>
      </c>
      <c r="AY185" s="17" t="s">
        <v>133</v>
      </c>
      <c r="BE185" s="200">
        <f>IF(N185="základní",J185,0)</f>
        <v>0</v>
      </c>
      <c r="BF185" s="200">
        <f>IF(N185="snížená",J185,0)</f>
        <v>0</v>
      </c>
      <c r="BG185" s="200">
        <f>IF(N185="zákl. přenesená",J185,0)</f>
        <v>0</v>
      </c>
      <c r="BH185" s="200">
        <f>IF(N185="sníž. přenesená",J185,0)</f>
        <v>0</v>
      </c>
      <c r="BI185" s="200">
        <f>IF(N185="nulová",J185,0)</f>
        <v>0</v>
      </c>
      <c r="BJ185" s="17" t="s">
        <v>80</v>
      </c>
      <c r="BK185" s="200">
        <f>ROUND(I185*H185,2)</f>
        <v>0</v>
      </c>
      <c r="BL185" s="17" t="s">
        <v>197</v>
      </c>
      <c r="BM185" s="199" t="s">
        <v>613</v>
      </c>
    </row>
    <row r="186" spans="1:65" s="2" customFormat="1" ht="24.2" customHeight="1">
      <c r="A186" s="34"/>
      <c r="B186" s="35"/>
      <c r="C186" s="187" t="s">
        <v>286</v>
      </c>
      <c r="D186" s="187" t="s">
        <v>136</v>
      </c>
      <c r="E186" s="188" t="s">
        <v>358</v>
      </c>
      <c r="F186" s="189" t="s">
        <v>359</v>
      </c>
      <c r="G186" s="190" t="s">
        <v>162</v>
      </c>
      <c r="H186" s="191">
        <v>0.1</v>
      </c>
      <c r="I186" s="192"/>
      <c r="J186" s="193">
        <f>ROUND(I186*H186,2)</f>
        <v>0</v>
      </c>
      <c r="K186" s="194"/>
      <c r="L186" s="39"/>
      <c r="M186" s="195" t="s">
        <v>1</v>
      </c>
      <c r="N186" s="196" t="s">
        <v>37</v>
      </c>
      <c r="O186" s="71"/>
      <c r="P186" s="197">
        <f>O186*H186</f>
        <v>0</v>
      </c>
      <c r="Q186" s="197">
        <v>0</v>
      </c>
      <c r="R186" s="197">
        <f>Q186*H186</f>
        <v>0</v>
      </c>
      <c r="S186" s="197">
        <v>0</v>
      </c>
      <c r="T186" s="198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9" t="s">
        <v>197</v>
      </c>
      <c r="AT186" s="199" t="s">
        <v>136</v>
      </c>
      <c r="AU186" s="199" t="s">
        <v>82</v>
      </c>
      <c r="AY186" s="17" t="s">
        <v>133</v>
      </c>
      <c r="BE186" s="200">
        <f>IF(N186="základní",J186,0)</f>
        <v>0</v>
      </c>
      <c r="BF186" s="200">
        <f>IF(N186="snížená",J186,0)</f>
        <v>0</v>
      </c>
      <c r="BG186" s="200">
        <f>IF(N186="zákl. přenesená",J186,0)</f>
        <v>0</v>
      </c>
      <c r="BH186" s="200">
        <f>IF(N186="sníž. přenesená",J186,0)</f>
        <v>0</v>
      </c>
      <c r="BI186" s="200">
        <f>IF(N186="nulová",J186,0)</f>
        <v>0</v>
      </c>
      <c r="BJ186" s="17" t="s">
        <v>80</v>
      </c>
      <c r="BK186" s="200">
        <f>ROUND(I186*H186,2)</f>
        <v>0</v>
      </c>
      <c r="BL186" s="17" t="s">
        <v>197</v>
      </c>
      <c r="BM186" s="199" t="s">
        <v>614</v>
      </c>
    </row>
    <row r="187" spans="2:63" s="12" customFormat="1" ht="22.9" customHeight="1">
      <c r="B187" s="171"/>
      <c r="C187" s="172"/>
      <c r="D187" s="173" t="s">
        <v>71</v>
      </c>
      <c r="E187" s="185" t="s">
        <v>361</v>
      </c>
      <c r="F187" s="185" t="s">
        <v>362</v>
      </c>
      <c r="G187" s="172"/>
      <c r="H187" s="172"/>
      <c r="I187" s="175"/>
      <c r="J187" s="186">
        <f>BK187</f>
        <v>0</v>
      </c>
      <c r="K187" s="172"/>
      <c r="L187" s="177"/>
      <c r="M187" s="178"/>
      <c r="N187" s="179"/>
      <c r="O187" s="179"/>
      <c r="P187" s="180">
        <f>SUM(P188:P202)</f>
        <v>0</v>
      </c>
      <c r="Q187" s="179"/>
      <c r="R187" s="180">
        <f>SUM(R188:R202)</f>
        <v>0.0038561999999999997</v>
      </c>
      <c r="S187" s="179"/>
      <c r="T187" s="181">
        <f>SUM(T188:T202)</f>
        <v>0</v>
      </c>
      <c r="AR187" s="182" t="s">
        <v>82</v>
      </c>
      <c r="AT187" s="183" t="s">
        <v>71</v>
      </c>
      <c r="AU187" s="183" t="s">
        <v>80</v>
      </c>
      <c r="AY187" s="182" t="s">
        <v>133</v>
      </c>
      <c r="BK187" s="184">
        <f>SUM(BK188:BK202)</f>
        <v>0</v>
      </c>
    </row>
    <row r="188" spans="1:65" s="2" customFormat="1" ht="16.5" customHeight="1">
      <c r="A188" s="34"/>
      <c r="B188" s="35"/>
      <c r="C188" s="187" t="s">
        <v>203</v>
      </c>
      <c r="D188" s="187" t="s">
        <v>136</v>
      </c>
      <c r="E188" s="188" t="s">
        <v>375</v>
      </c>
      <c r="F188" s="189" t="s">
        <v>376</v>
      </c>
      <c r="G188" s="190" t="s">
        <v>366</v>
      </c>
      <c r="H188" s="191">
        <v>7.4</v>
      </c>
      <c r="I188" s="192"/>
      <c r="J188" s="193">
        <f>ROUND(I188*H188,2)</f>
        <v>0</v>
      </c>
      <c r="K188" s="194"/>
      <c r="L188" s="39"/>
      <c r="M188" s="195" t="s">
        <v>1</v>
      </c>
      <c r="N188" s="196" t="s">
        <v>37</v>
      </c>
      <c r="O188" s="71"/>
      <c r="P188" s="197">
        <f>O188*H188</f>
        <v>0</v>
      </c>
      <c r="Q188" s="197">
        <v>1E-05</v>
      </c>
      <c r="R188" s="197">
        <f>Q188*H188</f>
        <v>7.400000000000001E-05</v>
      </c>
      <c r="S188" s="197">
        <v>0</v>
      </c>
      <c r="T188" s="198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99" t="s">
        <v>197</v>
      </c>
      <c r="AT188" s="199" t="s">
        <v>136</v>
      </c>
      <c r="AU188" s="199" t="s">
        <v>82</v>
      </c>
      <c r="AY188" s="17" t="s">
        <v>133</v>
      </c>
      <c r="BE188" s="200">
        <f>IF(N188="základní",J188,0)</f>
        <v>0</v>
      </c>
      <c r="BF188" s="200">
        <f>IF(N188="snížená",J188,0)</f>
        <v>0</v>
      </c>
      <c r="BG188" s="200">
        <f>IF(N188="zákl. přenesená",J188,0)</f>
        <v>0</v>
      </c>
      <c r="BH188" s="200">
        <f>IF(N188="sníž. přenesená",J188,0)</f>
        <v>0</v>
      </c>
      <c r="BI188" s="200">
        <f>IF(N188="nulová",J188,0)</f>
        <v>0</v>
      </c>
      <c r="BJ188" s="17" t="s">
        <v>80</v>
      </c>
      <c r="BK188" s="200">
        <f>ROUND(I188*H188,2)</f>
        <v>0</v>
      </c>
      <c r="BL188" s="17" t="s">
        <v>197</v>
      </c>
      <c r="BM188" s="199" t="s">
        <v>615</v>
      </c>
    </row>
    <row r="189" spans="2:51" s="13" customFormat="1" ht="11.25">
      <c r="B189" s="201"/>
      <c r="C189" s="202"/>
      <c r="D189" s="203" t="s">
        <v>148</v>
      </c>
      <c r="E189" s="204" t="s">
        <v>1</v>
      </c>
      <c r="F189" s="205" t="s">
        <v>152</v>
      </c>
      <c r="G189" s="202"/>
      <c r="H189" s="204" t="s">
        <v>1</v>
      </c>
      <c r="I189" s="206"/>
      <c r="J189" s="202"/>
      <c r="K189" s="202"/>
      <c r="L189" s="207"/>
      <c r="M189" s="208"/>
      <c r="N189" s="209"/>
      <c r="O189" s="209"/>
      <c r="P189" s="209"/>
      <c r="Q189" s="209"/>
      <c r="R189" s="209"/>
      <c r="S189" s="209"/>
      <c r="T189" s="210"/>
      <c r="AT189" s="211" t="s">
        <v>148</v>
      </c>
      <c r="AU189" s="211" t="s">
        <v>82</v>
      </c>
      <c r="AV189" s="13" t="s">
        <v>80</v>
      </c>
      <c r="AW189" s="13" t="s">
        <v>30</v>
      </c>
      <c r="AX189" s="13" t="s">
        <v>72</v>
      </c>
      <c r="AY189" s="211" t="s">
        <v>133</v>
      </c>
    </row>
    <row r="190" spans="2:51" s="14" customFormat="1" ht="11.25">
      <c r="B190" s="212"/>
      <c r="C190" s="213"/>
      <c r="D190" s="203" t="s">
        <v>148</v>
      </c>
      <c r="E190" s="214" t="s">
        <v>1</v>
      </c>
      <c r="F190" s="215" t="s">
        <v>378</v>
      </c>
      <c r="G190" s="213"/>
      <c r="H190" s="216">
        <v>7.4</v>
      </c>
      <c r="I190" s="217"/>
      <c r="J190" s="213"/>
      <c r="K190" s="213"/>
      <c r="L190" s="218"/>
      <c r="M190" s="219"/>
      <c r="N190" s="220"/>
      <c r="O190" s="220"/>
      <c r="P190" s="220"/>
      <c r="Q190" s="220"/>
      <c r="R190" s="220"/>
      <c r="S190" s="220"/>
      <c r="T190" s="221"/>
      <c r="AT190" s="222" t="s">
        <v>148</v>
      </c>
      <c r="AU190" s="222" t="s">
        <v>82</v>
      </c>
      <c r="AV190" s="14" t="s">
        <v>82</v>
      </c>
      <c r="AW190" s="14" t="s">
        <v>30</v>
      </c>
      <c r="AX190" s="14" t="s">
        <v>80</v>
      </c>
      <c r="AY190" s="222" t="s">
        <v>133</v>
      </c>
    </row>
    <row r="191" spans="1:65" s="2" customFormat="1" ht="16.5" customHeight="1">
      <c r="A191" s="34"/>
      <c r="B191" s="35"/>
      <c r="C191" s="234" t="s">
        <v>293</v>
      </c>
      <c r="D191" s="234" t="s">
        <v>200</v>
      </c>
      <c r="E191" s="235" t="s">
        <v>380</v>
      </c>
      <c r="F191" s="236" t="s">
        <v>381</v>
      </c>
      <c r="G191" s="237" t="s">
        <v>366</v>
      </c>
      <c r="H191" s="238">
        <v>7.77</v>
      </c>
      <c r="I191" s="239"/>
      <c r="J191" s="240">
        <f>ROUND(I191*H191,2)</f>
        <v>0</v>
      </c>
      <c r="K191" s="241"/>
      <c r="L191" s="242"/>
      <c r="M191" s="243" t="s">
        <v>1</v>
      </c>
      <c r="N191" s="244" t="s">
        <v>37</v>
      </c>
      <c r="O191" s="71"/>
      <c r="P191" s="197">
        <f>O191*H191</f>
        <v>0</v>
      </c>
      <c r="Q191" s="197">
        <v>0.0003</v>
      </c>
      <c r="R191" s="197">
        <f>Q191*H191</f>
        <v>0.0023309999999999997</v>
      </c>
      <c r="S191" s="197">
        <v>0</v>
      </c>
      <c r="T191" s="198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99" t="s">
        <v>203</v>
      </c>
      <c r="AT191" s="199" t="s">
        <v>200</v>
      </c>
      <c r="AU191" s="199" t="s">
        <v>82</v>
      </c>
      <c r="AY191" s="17" t="s">
        <v>133</v>
      </c>
      <c r="BE191" s="200">
        <f>IF(N191="základní",J191,0)</f>
        <v>0</v>
      </c>
      <c r="BF191" s="200">
        <f>IF(N191="snížená",J191,0)</f>
        <v>0</v>
      </c>
      <c r="BG191" s="200">
        <f>IF(N191="zákl. přenesená",J191,0)</f>
        <v>0</v>
      </c>
      <c r="BH191" s="200">
        <f>IF(N191="sníž. přenesená",J191,0)</f>
        <v>0</v>
      </c>
      <c r="BI191" s="200">
        <f>IF(N191="nulová",J191,0)</f>
        <v>0</v>
      </c>
      <c r="BJ191" s="17" t="s">
        <v>80</v>
      </c>
      <c r="BK191" s="200">
        <f>ROUND(I191*H191,2)</f>
        <v>0</v>
      </c>
      <c r="BL191" s="17" t="s">
        <v>197</v>
      </c>
      <c r="BM191" s="199" t="s">
        <v>616</v>
      </c>
    </row>
    <row r="192" spans="2:51" s="14" customFormat="1" ht="11.25">
      <c r="B192" s="212"/>
      <c r="C192" s="213"/>
      <c r="D192" s="203" t="s">
        <v>148</v>
      </c>
      <c r="E192" s="213"/>
      <c r="F192" s="215" t="s">
        <v>383</v>
      </c>
      <c r="G192" s="213"/>
      <c r="H192" s="216">
        <v>7.77</v>
      </c>
      <c r="I192" s="217"/>
      <c r="J192" s="213"/>
      <c r="K192" s="213"/>
      <c r="L192" s="218"/>
      <c r="M192" s="219"/>
      <c r="N192" s="220"/>
      <c r="O192" s="220"/>
      <c r="P192" s="220"/>
      <c r="Q192" s="220"/>
      <c r="R192" s="220"/>
      <c r="S192" s="220"/>
      <c r="T192" s="221"/>
      <c r="AT192" s="222" t="s">
        <v>148</v>
      </c>
      <c r="AU192" s="222" t="s">
        <v>82</v>
      </c>
      <c r="AV192" s="14" t="s">
        <v>82</v>
      </c>
      <c r="AW192" s="14" t="s">
        <v>4</v>
      </c>
      <c r="AX192" s="14" t="s">
        <v>80</v>
      </c>
      <c r="AY192" s="222" t="s">
        <v>133</v>
      </c>
    </row>
    <row r="193" spans="1:65" s="2" customFormat="1" ht="16.5" customHeight="1">
      <c r="A193" s="34"/>
      <c r="B193" s="35"/>
      <c r="C193" s="187" t="s">
        <v>297</v>
      </c>
      <c r="D193" s="187" t="s">
        <v>136</v>
      </c>
      <c r="E193" s="188" t="s">
        <v>364</v>
      </c>
      <c r="F193" s="189" t="s">
        <v>365</v>
      </c>
      <c r="G193" s="190" t="s">
        <v>366</v>
      </c>
      <c r="H193" s="191">
        <v>20</v>
      </c>
      <c r="I193" s="192"/>
      <c r="J193" s="193">
        <f>ROUND(I193*H193,2)</f>
        <v>0</v>
      </c>
      <c r="K193" s="194"/>
      <c r="L193" s="39"/>
      <c r="M193" s="195" t="s">
        <v>1</v>
      </c>
      <c r="N193" s="196" t="s">
        <v>37</v>
      </c>
      <c r="O193" s="71"/>
      <c r="P193" s="197">
        <f>O193*H193</f>
        <v>0</v>
      </c>
      <c r="Q193" s="197">
        <v>3E-05</v>
      </c>
      <c r="R193" s="197">
        <f>Q193*H193</f>
        <v>0.0006000000000000001</v>
      </c>
      <c r="S193" s="197">
        <v>0</v>
      </c>
      <c r="T193" s="198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99" t="s">
        <v>197</v>
      </c>
      <c r="AT193" s="199" t="s">
        <v>136</v>
      </c>
      <c r="AU193" s="199" t="s">
        <v>82</v>
      </c>
      <c r="AY193" s="17" t="s">
        <v>133</v>
      </c>
      <c r="BE193" s="200">
        <f>IF(N193="základní",J193,0)</f>
        <v>0</v>
      </c>
      <c r="BF193" s="200">
        <f>IF(N193="snížená",J193,0)</f>
        <v>0</v>
      </c>
      <c r="BG193" s="200">
        <f>IF(N193="zákl. přenesená",J193,0)</f>
        <v>0</v>
      </c>
      <c r="BH193" s="200">
        <f>IF(N193="sníž. přenesená",J193,0)</f>
        <v>0</v>
      </c>
      <c r="BI193" s="200">
        <f>IF(N193="nulová",J193,0)</f>
        <v>0</v>
      </c>
      <c r="BJ193" s="17" t="s">
        <v>80</v>
      </c>
      <c r="BK193" s="200">
        <f>ROUND(I193*H193,2)</f>
        <v>0</v>
      </c>
      <c r="BL193" s="17" t="s">
        <v>197</v>
      </c>
      <c r="BM193" s="199" t="s">
        <v>617</v>
      </c>
    </row>
    <row r="194" spans="1:65" s="2" customFormat="1" ht="24.2" customHeight="1">
      <c r="A194" s="34"/>
      <c r="B194" s="35"/>
      <c r="C194" s="187" t="s">
        <v>301</v>
      </c>
      <c r="D194" s="187" t="s">
        <v>136</v>
      </c>
      <c r="E194" s="188" t="s">
        <v>369</v>
      </c>
      <c r="F194" s="189" t="s">
        <v>370</v>
      </c>
      <c r="G194" s="190" t="s">
        <v>146</v>
      </c>
      <c r="H194" s="191">
        <v>17.024</v>
      </c>
      <c r="I194" s="192"/>
      <c r="J194" s="193">
        <f>ROUND(I194*H194,2)</f>
        <v>0</v>
      </c>
      <c r="K194" s="194"/>
      <c r="L194" s="39"/>
      <c r="M194" s="195" t="s">
        <v>1</v>
      </c>
      <c r="N194" s="196" t="s">
        <v>37</v>
      </c>
      <c r="O194" s="71"/>
      <c r="P194" s="197">
        <f>O194*H194</f>
        <v>0</v>
      </c>
      <c r="Q194" s="197">
        <v>5E-05</v>
      </c>
      <c r="R194" s="197">
        <f>Q194*H194</f>
        <v>0.0008512000000000001</v>
      </c>
      <c r="S194" s="197">
        <v>0</v>
      </c>
      <c r="T194" s="198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99" t="s">
        <v>197</v>
      </c>
      <c r="AT194" s="199" t="s">
        <v>136</v>
      </c>
      <c r="AU194" s="199" t="s">
        <v>82</v>
      </c>
      <c r="AY194" s="17" t="s">
        <v>133</v>
      </c>
      <c r="BE194" s="200">
        <f>IF(N194="základní",J194,0)</f>
        <v>0</v>
      </c>
      <c r="BF194" s="200">
        <f>IF(N194="snížená",J194,0)</f>
        <v>0</v>
      </c>
      <c r="BG194" s="200">
        <f>IF(N194="zákl. přenesená",J194,0)</f>
        <v>0</v>
      </c>
      <c r="BH194" s="200">
        <f>IF(N194="sníž. přenesená",J194,0)</f>
        <v>0</v>
      </c>
      <c r="BI194" s="200">
        <f>IF(N194="nulová",J194,0)</f>
        <v>0</v>
      </c>
      <c r="BJ194" s="17" t="s">
        <v>80</v>
      </c>
      <c r="BK194" s="200">
        <f>ROUND(I194*H194,2)</f>
        <v>0</v>
      </c>
      <c r="BL194" s="17" t="s">
        <v>197</v>
      </c>
      <c r="BM194" s="199" t="s">
        <v>618</v>
      </c>
    </row>
    <row r="195" spans="2:51" s="13" customFormat="1" ht="11.25">
      <c r="B195" s="201"/>
      <c r="C195" s="202"/>
      <c r="D195" s="203" t="s">
        <v>148</v>
      </c>
      <c r="E195" s="204" t="s">
        <v>1</v>
      </c>
      <c r="F195" s="205" t="s">
        <v>152</v>
      </c>
      <c r="G195" s="202"/>
      <c r="H195" s="204" t="s">
        <v>1</v>
      </c>
      <c r="I195" s="206"/>
      <c r="J195" s="202"/>
      <c r="K195" s="202"/>
      <c r="L195" s="207"/>
      <c r="M195" s="208"/>
      <c r="N195" s="209"/>
      <c r="O195" s="209"/>
      <c r="P195" s="209"/>
      <c r="Q195" s="209"/>
      <c r="R195" s="209"/>
      <c r="S195" s="209"/>
      <c r="T195" s="210"/>
      <c r="AT195" s="211" t="s">
        <v>148</v>
      </c>
      <c r="AU195" s="211" t="s">
        <v>82</v>
      </c>
      <c r="AV195" s="13" t="s">
        <v>80</v>
      </c>
      <c r="AW195" s="13" t="s">
        <v>30</v>
      </c>
      <c r="AX195" s="13" t="s">
        <v>72</v>
      </c>
      <c r="AY195" s="211" t="s">
        <v>133</v>
      </c>
    </row>
    <row r="196" spans="2:51" s="14" customFormat="1" ht="11.25">
      <c r="B196" s="212"/>
      <c r="C196" s="213"/>
      <c r="D196" s="203" t="s">
        <v>148</v>
      </c>
      <c r="E196" s="214" t="s">
        <v>1</v>
      </c>
      <c r="F196" s="215" t="s">
        <v>372</v>
      </c>
      <c r="G196" s="213"/>
      <c r="H196" s="216">
        <v>15.644</v>
      </c>
      <c r="I196" s="217"/>
      <c r="J196" s="213"/>
      <c r="K196" s="213"/>
      <c r="L196" s="218"/>
      <c r="M196" s="219"/>
      <c r="N196" s="220"/>
      <c r="O196" s="220"/>
      <c r="P196" s="220"/>
      <c r="Q196" s="220"/>
      <c r="R196" s="220"/>
      <c r="S196" s="220"/>
      <c r="T196" s="221"/>
      <c r="AT196" s="222" t="s">
        <v>148</v>
      </c>
      <c r="AU196" s="222" t="s">
        <v>82</v>
      </c>
      <c r="AV196" s="14" t="s">
        <v>82</v>
      </c>
      <c r="AW196" s="14" t="s">
        <v>30</v>
      </c>
      <c r="AX196" s="14" t="s">
        <v>72</v>
      </c>
      <c r="AY196" s="222" t="s">
        <v>133</v>
      </c>
    </row>
    <row r="197" spans="2:51" s="13" customFormat="1" ht="11.25">
      <c r="B197" s="201"/>
      <c r="C197" s="202"/>
      <c r="D197" s="203" t="s">
        <v>148</v>
      </c>
      <c r="E197" s="204" t="s">
        <v>1</v>
      </c>
      <c r="F197" s="205" t="s">
        <v>221</v>
      </c>
      <c r="G197" s="202"/>
      <c r="H197" s="204" t="s">
        <v>1</v>
      </c>
      <c r="I197" s="206"/>
      <c r="J197" s="202"/>
      <c r="K197" s="202"/>
      <c r="L197" s="207"/>
      <c r="M197" s="208"/>
      <c r="N197" s="209"/>
      <c r="O197" s="209"/>
      <c r="P197" s="209"/>
      <c r="Q197" s="209"/>
      <c r="R197" s="209"/>
      <c r="S197" s="209"/>
      <c r="T197" s="210"/>
      <c r="AT197" s="211" t="s">
        <v>148</v>
      </c>
      <c r="AU197" s="211" t="s">
        <v>82</v>
      </c>
      <c r="AV197" s="13" t="s">
        <v>80</v>
      </c>
      <c r="AW197" s="13" t="s">
        <v>30</v>
      </c>
      <c r="AX197" s="13" t="s">
        <v>72</v>
      </c>
      <c r="AY197" s="211" t="s">
        <v>133</v>
      </c>
    </row>
    <row r="198" spans="2:51" s="14" customFormat="1" ht="11.25">
      <c r="B198" s="212"/>
      <c r="C198" s="213"/>
      <c r="D198" s="203" t="s">
        <v>148</v>
      </c>
      <c r="E198" s="214" t="s">
        <v>1</v>
      </c>
      <c r="F198" s="215" t="s">
        <v>373</v>
      </c>
      <c r="G198" s="213"/>
      <c r="H198" s="216">
        <v>1.38</v>
      </c>
      <c r="I198" s="217"/>
      <c r="J198" s="213"/>
      <c r="K198" s="213"/>
      <c r="L198" s="218"/>
      <c r="M198" s="219"/>
      <c r="N198" s="220"/>
      <c r="O198" s="220"/>
      <c r="P198" s="220"/>
      <c r="Q198" s="220"/>
      <c r="R198" s="220"/>
      <c r="S198" s="220"/>
      <c r="T198" s="221"/>
      <c r="AT198" s="222" t="s">
        <v>148</v>
      </c>
      <c r="AU198" s="222" t="s">
        <v>82</v>
      </c>
      <c r="AV198" s="14" t="s">
        <v>82</v>
      </c>
      <c r="AW198" s="14" t="s">
        <v>30</v>
      </c>
      <c r="AX198" s="14" t="s">
        <v>72</v>
      </c>
      <c r="AY198" s="222" t="s">
        <v>133</v>
      </c>
    </row>
    <row r="199" spans="2:51" s="15" customFormat="1" ht="11.25">
      <c r="B199" s="223"/>
      <c r="C199" s="224"/>
      <c r="D199" s="203" t="s">
        <v>148</v>
      </c>
      <c r="E199" s="225" t="s">
        <v>1</v>
      </c>
      <c r="F199" s="226" t="s">
        <v>156</v>
      </c>
      <c r="G199" s="224"/>
      <c r="H199" s="227">
        <v>17.024</v>
      </c>
      <c r="I199" s="228"/>
      <c r="J199" s="224"/>
      <c r="K199" s="224"/>
      <c r="L199" s="229"/>
      <c r="M199" s="230"/>
      <c r="N199" s="231"/>
      <c r="O199" s="231"/>
      <c r="P199" s="231"/>
      <c r="Q199" s="231"/>
      <c r="R199" s="231"/>
      <c r="S199" s="231"/>
      <c r="T199" s="232"/>
      <c r="AT199" s="233" t="s">
        <v>148</v>
      </c>
      <c r="AU199" s="233" t="s">
        <v>82</v>
      </c>
      <c r="AV199" s="15" t="s">
        <v>140</v>
      </c>
      <c r="AW199" s="15" t="s">
        <v>30</v>
      </c>
      <c r="AX199" s="15" t="s">
        <v>80</v>
      </c>
      <c r="AY199" s="233" t="s">
        <v>133</v>
      </c>
    </row>
    <row r="200" spans="1:65" s="2" customFormat="1" ht="24.2" customHeight="1">
      <c r="A200" s="34"/>
      <c r="B200" s="35"/>
      <c r="C200" s="187" t="s">
        <v>305</v>
      </c>
      <c r="D200" s="187" t="s">
        <v>136</v>
      </c>
      <c r="E200" s="188" t="s">
        <v>547</v>
      </c>
      <c r="F200" s="189" t="s">
        <v>548</v>
      </c>
      <c r="G200" s="190" t="s">
        <v>162</v>
      </c>
      <c r="H200" s="191">
        <v>0.004</v>
      </c>
      <c r="I200" s="192"/>
      <c r="J200" s="193">
        <f>ROUND(I200*H200,2)</f>
        <v>0</v>
      </c>
      <c r="K200" s="194"/>
      <c r="L200" s="39"/>
      <c r="M200" s="195" t="s">
        <v>1</v>
      </c>
      <c r="N200" s="196" t="s">
        <v>37</v>
      </c>
      <c r="O200" s="71"/>
      <c r="P200" s="197">
        <f>O200*H200</f>
        <v>0</v>
      </c>
      <c r="Q200" s="197">
        <v>0</v>
      </c>
      <c r="R200" s="197">
        <f>Q200*H200</f>
        <v>0</v>
      </c>
      <c r="S200" s="197">
        <v>0</v>
      </c>
      <c r="T200" s="198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99" t="s">
        <v>197</v>
      </c>
      <c r="AT200" s="199" t="s">
        <v>136</v>
      </c>
      <c r="AU200" s="199" t="s">
        <v>82</v>
      </c>
      <c r="AY200" s="17" t="s">
        <v>133</v>
      </c>
      <c r="BE200" s="200">
        <f>IF(N200="základní",J200,0)</f>
        <v>0</v>
      </c>
      <c r="BF200" s="200">
        <f>IF(N200="snížená",J200,0)</f>
        <v>0</v>
      </c>
      <c r="BG200" s="200">
        <f>IF(N200="zákl. přenesená",J200,0)</f>
        <v>0</v>
      </c>
      <c r="BH200" s="200">
        <f>IF(N200="sníž. přenesená",J200,0)</f>
        <v>0</v>
      </c>
      <c r="BI200" s="200">
        <f>IF(N200="nulová",J200,0)</f>
        <v>0</v>
      </c>
      <c r="BJ200" s="17" t="s">
        <v>80</v>
      </c>
      <c r="BK200" s="200">
        <f>ROUND(I200*H200,2)</f>
        <v>0</v>
      </c>
      <c r="BL200" s="17" t="s">
        <v>197</v>
      </c>
      <c r="BM200" s="199" t="s">
        <v>619</v>
      </c>
    </row>
    <row r="201" spans="1:65" s="2" customFormat="1" ht="24.2" customHeight="1">
      <c r="A201" s="34"/>
      <c r="B201" s="35"/>
      <c r="C201" s="187" t="s">
        <v>309</v>
      </c>
      <c r="D201" s="187" t="s">
        <v>136</v>
      </c>
      <c r="E201" s="188" t="s">
        <v>389</v>
      </c>
      <c r="F201" s="189" t="s">
        <v>390</v>
      </c>
      <c r="G201" s="190" t="s">
        <v>162</v>
      </c>
      <c r="H201" s="191">
        <v>0.004</v>
      </c>
      <c r="I201" s="192"/>
      <c r="J201" s="193">
        <f>ROUND(I201*H201,2)</f>
        <v>0</v>
      </c>
      <c r="K201" s="194"/>
      <c r="L201" s="39"/>
      <c r="M201" s="195" t="s">
        <v>1</v>
      </c>
      <c r="N201" s="196" t="s">
        <v>37</v>
      </c>
      <c r="O201" s="71"/>
      <c r="P201" s="197">
        <f>O201*H201</f>
        <v>0</v>
      </c>
      <c r="Q201" s="197">
        <v>0</v>
      </c>
      <c r="R201" s="197">
        <f>Q201*H201</f>
        <v>0</v>
      </c>
      <c r="S201" s="197">
        <v>0</v>
      </c>
      <c r="T201" s="198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9" t="s">
        <v>197</v>
      </c>
      <c r="AT201" s="199" t="s">
        <v>136</v>
      </c>
      <c r="AU201" s="199" t="s">
        <v>82</v>
      </c>
      <c r="AY201" s="17" t="s">
        <v>133</v>
      </c>
      <c r="BE201" s="200">
        <f>IF(N201="základní",J201,0)</f>
        <v>0</v>
      </c>
      <c r="BF201" s="200">
        <f>IF(N201="snížená",J201,0)</f>
        <v>0</v>
      </c>
      <c r="BG201" s="200">
        <f>IF(N201="zákl. přenesená",J201,0)</f>
        <v>0</v>
      </c>
      <c r="BH201" s="200">
        <f>IF(N201="sníž. přenesená",J201,0)</f>
        <v>0</v>
      </c>
      <c r="BI201" s="200">
        <f>IF(N201="nulová",J201,0)</f>
        <v>0</v>
      </c>
      <c r="BJ201" s="17" t="s">
        <v>80</v>
      </c>
      <c r="BK201" s="200">
        <f>ROUND(I201*H201,2)</f>
        <v>0</v>
      </c>
      <c r="BL201" s="17" t="s">
        <v>197</v>
      </c>
      <c r="BM201" s="199" t="s">
        <v>620</v>
      </c>
    </row>
    <row r="202" spans="1:65" s="2" customFormat="1" ht="24.2" customHeight="1">
      <c r="A202" s="34"/>
      <c r="B202" s="35"/>
      <c r="C202" s="187" t="s">
        <v>313</v>
      </c>
      <c r="D202" s="187" t="s">
        <v>136</v>
      </c>
      <c r="E202" s="188" t="s">
        <v>393</v>
      </c>
      <c r="F202" s="189" t="s">
        <v>394</v>
      </c>
      <c r="G202" s="190" t="s">
        <v>162</v>
      </c>
      <c r="H202" s="191">
        <v>0.004</v>
      </c>
      <c r="I202" s="192"/>
      <c r="J202" s="193">
        <f>ROUND(I202*H202,2)</f>
        <v>0</v>
      </c>
      <c r="K202" s="194"/>
      <c r="L202" s="39"/>
      <c r="M202" s="195" t="s">
        <v>1</v>
      </c>
      <c r="N202" s="196" t="s">
        <v>37</v>
      </c>
      <c r="O202" s="71"/>
      <c r="P202" s="197">
        <f>O202*H202</f>
        <v>0</v>
      </c>
      <c r="Q202" s="197">
        <v>0</v>
      </c>
      <c r="R202" s="197">
        <f>Q202*H202</f>
        <v>0</v>
      </c>
      <c r="S202" s="197">
        <v>0</v>
      </c>
      <c r="T202" s="198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99" t="s">
        <v>197</v>
      </c>
      <c r="AT202" s="199" t="s">
        <v>136</v>
      </c>
      <c r="AU202" s="199" t="s">
        <v>82</v>
      </c>
      <c r="AY202" s="17" t="s">
        <v>133</v>
      </c>
      <c r="BE202" s="200">
        <f>IF(N202="základní",J202,0)</f>
        <v>0</v>
      </c>
      <c r="BF202" s="200">
        <f>IF(N202="snížená",J202,0)</f>
        <v>0</v>
      </c>
      <c r="BG202" s="200">
        <f>IF(N202="zákl. přenesená",J202,0)</f>
        <v>0</v>
      </c>
      <c r="BH202" s="200">
        <f>IF(N202="sníž. přenesená",J202,0)</f>
        <v>0</v>
      </c>
      <c r="BI202" s="200">
        <f>IF(N202="nulová",J202,0)</f>
        <v>0</v>
      </c>
      <c r="BJ202" s="17" t="s">
        <v>80</v>
      </c>
      <c r="BK202" s="200">
        <f>ROUND(I202*H202,2)</f>
        <v>0</v>
      </c>
      <c r="BL202" s="17" t="s">
        <v>197</v>
      </c>
      <c r="BM202" s="199" t="s">
        <v>621</v>
      </c>
    </row>
    <row r="203" spans="2:63" s="12" customFormat="1" ht="22.9" customHeight="1">
      <c r="B203" s="171"/>
      <c r="C203" s="172"/>
      <c r="D203" s="173" t="s">
        <v>71</v>
      </c>
      <c r="E203" s="185" t="s">
        <v>396</v>
      </c>
      <c r="F203" s="185" t="s">
        <v>397</v>
      </c>
      <c r="G203" s="172"/>
      <c r="H203" s="172"/>
      <c r="I203" s="175"/>
      <c r="J203" s="186">
        <f>BK203</f>
        <v>0</v>
      </c>
      <c r="K203" s="172"/>
      <c r="L203" s="177"/>
      <c r="M203" s="178"/>
      <c r="N203" s="179"/>
      <c r="O203" s="179"/>
      <c r="P203" s="180">
        <f>SUM(P204:P236)</f>
        <v>0</v>
      </c>
      <c r="Q203" s="179"/>
      <c r="R203" s="180">
        <f>SUM(R204:R236)</f>
        <v>0.12993196</v>
      </c>
      <c r="S203" s="179"/>
      <c r="T203" s="181">
        <f>SUM(T204:T236)</f>
        <v>0.02756706</v>
      </c>
      <c r="AR203" s="182" t="s">
        <v>82</v>
      </c>
      <c r="AT203" s="183" t="s">
        <v>71</v>
      </c>
      <c r="AU203" s="183" t="s">
        <v>80</v>
      </c>
      <c r="AY203" s="182" t="s">
        <v>133</v>
      </c>
      <c r="BK203" s="184">
        <f>SUM(BK204:BK236)</f>
        <v>0</v>
      </c>
    </row>
    <row r="204" spans="1:65" s="2" customFormat="1" ht="24.2" customHeight="1">
      <c r="A204" s="34"/>
      <c r="B204" s="35"/>
      <c r="C204" s="187" t="s">
        <v>317</v>
      </c>
      <c r="D204" s="187" t="s">
        <v>136</v>
      </c>
      <c r="E204" s="188" t="s">
        <v>399</v>
      </c>
      <c r="F204" s="189" t="s">
        <v>400</v>
      </c>
      <c r="G204" s="190" t="s">
        <v>146</v>
      </c>
      <c r="H204" s="191">
        <v>88.926</v>
      </c>
      <c r="I204" s="192"/>
      <c r="J204" s="193">
        <f>ROUND(I204*H204,2)</f>
        <v>0</v>
      </c>
      <c r="K204" s="194"/>
      <c r="L204" s="39"/>
      <c r="M204" s="195" t="s">
        <v>1</v>
      </c>
      <c r="N204" s="196" t="s">
        <v>37</v>
      </c>
      <c r="O204" s="71"/>
      <c r="P204" s="197">
        <f>O204*H204</f>
        <v>0</v>
      </c>
      <c r="Q204" s="197">
        <v>0</v>
      </c>
      <c r="R204" s="197">
        <f>Q204*H204</f>
        <v>0</v>
      </c>
      <c r="S204" s="197">
        <v>0</v>
      </c>
      <c r="T204" s="198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99" t="s">
        <v>197</v>
      </c>
      <c r="AT204" s="199" t="s">
        <v>136</v>
      </c>
      <c r="AU204" s="199" t="s">
        <v>82</v>
      </c>
      <c r="AY204" s="17" t="s">
        <v>133</v>
      </c>
      <c r="BE204" s="200">
        <f>IF(N204="základní",J204,0)</f>
        <v>0</v>
      </c>
      <c r="BF204" s="200">
        <f>IF(N204="snížená",J204,0)</f>
        <v>0</v>
      </c>
      <c r="BG204" s="200">
        <f>IF(N204="zákl. přenesená",J204,0)</f>
        <v>0</v>
      </c>
      <c r="BH204" s="200">
        <f>IF(N204="sníž. přenesená",J204,0)</f>
        <v>0</v>
      </c>
      <c r="BI204" s="200">
        <f>IF(N204="nulová",J204,0)</f>
        <v>0</v>
      </c>
      <c r="BJ204" s="17" t="s">
        <v>80</v>
      </c>
      <c r="BK204" s="200">
        <f>ROUND(I204*H204,2)</f>
        <v>0</v>
      </c>
      <c r="BL204" s="17" t="s">
        <v>197</v>
      </c>
      <c r="BM204" s="199" t="s">
        <v>622</v>
      </c>
    </row>
    <row r="205" spans="1:65" s="2" customFormat="1" ht="16.5" customHeight="1">
      <c r="A205" s="34"/>
      <c r="B205" s="35"/>
      <c r="C205" s="187" t="s">
        <v>321</v>
      </c>
      <c r="D205" s="187" t="s">
        <v>136</v>
      </c>
      <c r="E205" s="188" t="s">
        <v>403</v>
      </c>
      <c r="F205" s="189" t="s">
        <v>404</v>
      </c>
      <c r="G205" s="190" t="s">
        <v>146</v>
      </c>
      <c r="H205" s="191">
        <v>88.926</v>
      </c>
      <c r="I205" s="192"/>
      <c r="J205" s="193">
        <f>ROUND(I205*H205,2)</f>
        <v>0</v>
      </c>
      <c r="K205" s="194"/>
      <c r="L205" s="39"/>
      <c r="M205" s="195" t="s">
        <v>1</v>
      </c>
      <c r="N205" s="196" t="s">
        <v>37</v>
      </c>
      <c r="O205" s="71"/>
      <c r="P205" s="197">
        <f>O205*H205</f>
        <v>0</v>
      </c>
      <c r="Q205" s="197">
        <v>0.001</v>
      </c>
      <c r="R205" s="197">
        <f>Q205*H205</f>
        <v>0.088926</v>
      </c>
      <c r="S205" s="197">
        <v>0.00031</v>
      </c>
      <c r="T205" s="198">
        <f>S205*H205</f>
        <v>0.02756706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99" t="s">
        <v>197</v>
      </c>
      <c r="AT205" s="199" t="s">
        <v>136</v>
      </c>
      <c r="AU205" s="199" t="s">
        <v>82</v>
      </c>
      <c r="AY205" s="17" t="s">
        <v>133</v>
      </c>
      <c r="BE205" s="200">
        <f>IF(N205="základní",J205,0)</f>
        <v>0</v>
      </c>
      <c r="BF205" s="200">
        <f>IF(N205="snížená",J205,0)</f>
        <v>0</v>
      </c>
      <c r="BG205" s="200">
        <f>IF(N205="zákl. přenesená",J205,0)</f>
        <v>0</v>
      </c>
      <c r="BH205" s="200">
        <f>IF(N205="sníž. přenesená",J205,0)</f>
        <v>0</v>
      </c>
      <c r="BI205" s="200">
        <f>IF(N205="nulová",J205,0)</f>
        <v>0</v>
      </c>
      <c r="BJ205" s="17" t="s">
        <v>80</v>
      </c>
      <c r="BK205" s="200">
        <f>ROUND(I205*H205,2)</f>
        <v>0</v>
      </c>
      <c r="BL205" s="17" t="s">
        <v>197</v>
      </c>
      <c r="BM205" s="199" t="s">
        <v>623</v>
      </c>
    </row>
    <row r="206" spans="1:65" s="2" customFormat="1" ht="24.2" customHeight="1">
      <c r="A206" s="34"/>
      <c r="B206" s="35"/>
      <c r="C206" s="187" t="s">
        <v>325</v>
      </c>
      <c r="D206" s="187" t="s">
        <v>136</v>
      </c>
      <c r="E206" s="188" t="s">
        <v>407</v>
      </c>
      <c r="F206" s="189" t="s">
        <v>408</v>
      </c>
      <c r="G206" s="190" t="s">
        <v>146</v>
      </c>
      <c r="H206" s="191">
        <v>88.926</v>
      </c>
      <c r="I206" s="192"/>
      <c r="J206" s="193">
        <f>ROUND(I206*H206,2)</f>
        <v>0</v>
      </c>
      <c r="K206" s="194"/>
      <c r="L206" s="39"/>
      <c r="M206" s="195" t="s">
        <v>1</v>
      </c>
      <c r="N206" s="196" t="s">
        <v>37</v>
      </c>
      <c r="O206" s="71"/>
      <c r="P206" s="197">
        <f>O206*H206</f>
        <v>0</v>
      </c>
      <c r="Q206" s="197">
        <v>0</v>
      </c>
      <c r="R206" s="197">
        <f>Q206*H206</f>
        <v>0</v>
      </c>
      <c r="S206" s="197">
        <v>0</v>
      </c>
      <c r="T206" s="198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99" t="s">
        <v>197</v>
      </c>
      <c r="AT206" s="199" t="s">
        <v>136</v>
      </c>
      <c r="AU206" s="199" t="s">
        <v>82</v>
      </c>
      <c r="AY206" s="17" t="s">
        <v>133</v>
      </c>
      <c r="BE206" s="200">
        <f>IF(N206="základní",J206,0)</f>
        <v>0</v>
      </c>
      <c r="BF206" s="200">
        <f>IF(N206="snížená",J206,0)</f>
        <v>0</v>
      </c>
      <c r="BG206" s="200">
        <f>IF(N206="zákl. přenesená",J206,0)</f>
        <v>0</v>
      </c>
      <c r="BH206" s="200">
        <f>IF(N206="sníž. přenesená",J206,0)</f>
        <v>0</v>
      </c>
      <c r="BI206" s="200">
        <f>IF(N206="nulová",J206,0)</f>
        <v>0</v>
      </c>
      <c r="BJ206" s="17" t="s">
        <v>80</v>
      </c>
      <c r="BK206" s="200">
        <f>ROUND(I206*H206,2)</f>
        <v>0</v>
      </c>
      <c r="BL206" s="17" t="s">
        <v>197</v>
      </c>
      <c r="BM206" s="199" t="s">
        <v>624</v>
      </c>
    </row>
    <row r="207" spans="1:65" s="2" customFormat="1" ht="24.2" customHeight="1">
      <c r="A207" s="34"/>
      <c r="B207" s="35"/>
      <c r="C207" s="187" t="s">
        <v>329</v>
      </c>
      <c r="D207" s="187" t="s">
        <v>136</v>
      </c>
      <c r="E207" s="188" t="s">
        <v>411</v>
      </c>
      <c r="F207" s="189" t="s">
        <v>412</v>
      </c>
      <c r="G207" s="190" t="s">
        <v>366</v>
      </c>
      <c r="H207" s="191">
        <v>10</v>
      </c>
      <c r="I207" s="192"/>
      <c r="J207" s="193">
        <f>ROUND(I207*H207,2)</f>
        <v>0</v>
      </c>
      <c r="K207" s="194"/>
      <c r="L207" s="39"/>
      <c r="M207" s="195" t="s">
        <v>1</v>
      </c>
      <c r="N207" s="196" t="s">
        <v>37</v>
      </c>
      <c r="O207" s="71"/>
      <c r="P207" s="197">
        <f>O207*H207</f>
        <v>0</v>
      </c>
      <c r="Q207" s="197">
        <v>1E-05</v>
      </c>
      <c r="R207" s="197">
        <f>Q207*H207</f>
        <v>0.0001</v>
      </c>
      <c r="S207" s="197">
        <v>0</v>
      </c>
      <c r="T207" s="198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99" t="s">
        <v>197</v>
      </c>
      <c r="AT207" s="199" t="s">
        <v>136</v>
      </c>
      <c r="AU207" s="199" t="s">
        <v>82</v>
      </c>
      <c r="AY207" s="17" t="s">
        <v>133</v>
      </c>
      <c r="BE207" s="200">
        <f>IF(N207="základní",J207,0)</f>
        <v>0</v>
      </c>
      <c r="BF207" s="200">
        <f>IF(N207="snížená",J207,0)</f>
        <v>0</v>
      </c>
      <c r="BG207" s="200">
        <f>IF(N207="zákl. přenesená",J207,0)</f>
        <v>0</v>
      </c>
      <c r="BH207" s="200">
        <f>IF(N207="sníž. přenesená",J207,0)</f>
        <v>0</v>
      </c>
      <c r="BI207" s="200">
        <f>IF(N207="nulová",J207,0)</f>
        <v>0</v>
      </c>
      <c r="BJ207" s="17" t="s">
        <v>80</v>
      </c>
      <c r="BK207" s="200">
        <f>ROUND(I207*H207,2)</f>
        <v>0</v>
      </c>
      <c r="BL207" s="17" t="s">
        <v>197</v>
      </c>
      <c r="BM207" s="199" t="s">
        <v>625</v>
      </c>
    </row>
    <row r="208" spans="1:65" s="2" customFormat="1" ht="16.5" customHeight="1">
      <c r="A208" s="34"/>
      <c r="B208" s="35"/>
      <c r="C208" s="187" t="s">
        <v>333</v>
      </c>
      <c r="D208" s="187" t="s">
        <v>136</v>
      </c>
      <c r="E208" s="188" t="s">
        <v>415</v>
      </c>
      <c r="F208" s="189" t="s">
        <v>416</v>
      </c>
      <c r="G208" s="190" t="s">
        <v>146</v>
      </c>
      <c r="H208" s="191">
        <v>26.32</v>
      </c>
      <c r="I208" s="192"/>
      <c r="J208" s="193">
        <f>ROUND(I208*H208,2)</f>
        <v>0</v>
      </c>
      <c r="K208" s="194"/>
      <c r="L208" s="39"/>
      <c r="M208" s="195" t="s">
        <v>1</v>
      </c>
      <c r="N208" s="196" t="s">
        <v>37</v>
      </c>
      <c r="O208" s="71"/>
      <c r="P208" s="197">
        <f>O208*H208</f>
        <v>0</v>
      </c>
      <c r="Q208" s="197">
        <v>0</v>
      </c>
      <c r="R208" s="197">
        <f>Q208*H208</f>
        <v>0</v>
      </c>
      <c r="S208" s="197">
        <v>0</v>
      </c>
      <c r="T208" s="198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99" t="s">
        <v>197</v>
      </c>
      <c r="AT208" s="199" t="s">
        <v>136</v>
      </c>
      <c r="AU208" s="199" t="s">
        <v>82</v>
      </c>
      <c r="AY208" s="17" t="s">
        <v>133</v>
      </c>
      <c r="BE208" s="200">
        <f>IF(N208="základní",J208,0)</f>
        <v>0</v>
      </c>
      <c r="BF208" s="200">
        <f>IF(N208="snížená",J208,0)</f>
        <v>0</v>
      </c>
      <c r="BG208" s="200">
        <f>IF(N208="zákl. přenesená",J208,0)</f>
        <v>0</v>
      </c>
      <c r="BH208" s="200">
        <f>IF(N208="sníž. přenesená",J208,0)</f>
        <v>0</v>
      </c>
      <c r="BI208" s="200">
        <f>IF(N208="nulová",J208,0)</f>
        <v>0</v>
      </c>
      <c r="BJ208" s="17" t="s">
        <v>80</v>
      </c>
      <c r="BK208" s="200">
        <f>ROUND(I208*H208,2)</f>
        <v>0</v>
      </c>
      <c r="BL208" s="17" t="s">
        <v>197</v>
      </c>
      <c r="BM208" s="199" t="s">
        <v>626</v>
      </c>
    </row>
    <row r="209" spans="2:51" s="13" customFormat="1" ht="11.25">
      <c r="B209" s="201"/>
      <c r="C209" s="202"/>
      <c r="D209" s="203" t="s">
        <v>148</v>
      </c>
      <c r="E209" s="204" t="s">
        <v>1</v>
      </c>
      <c r="F209" s="205" t="s">
        <v>418</v>
      </c>
      <c r="G209" s="202"/>
      <c r="H209" s="204" t="s">
        <v>1</v>
      </c>
      <c r="I209" s="206"/>
      <c r="J209" s="202"/>
      <c r="K209" s="202"/>
      <c r="L209" s="207"/>
      <c r="M209" s="208"/>
      <c r="N209" s="209"/>
      <c r="O209" s="209"/>
      <c r="P209" s="209"/>
      <c r="Q209" s="209"/>
      <c r="R209" s="209"/>
      <c r="S209" s="209"/>
      <c r="T209" s="210"/>
      <c r="AT209" s="211" t="s">
        <v>148</v>
      </c>
      <c r="AU209" s="211" t="s">
        <v>82</v>
      </c>
      <c r="AV209" s="13" t="s">
        <v>80</v>
      </c>
      <c r="AW209" s="13" t="s">
        <v>30</v>
      </c>
      <c r="AX209" s="13" t="s">
        <v>72</v>
      </c>
      <c r="AY209" s="211" t="s">
        <v>133</v>
      </c>
    </row>
    <row r="210" spans="2:51" s="14" customFormat="1" ht="11.25">
      <c r="B210" s="212"/>
      <c r="C210" s="213"/>
      <c r="D210" s="203" t="s">
        <v>148</v>
      </c>
      <c r="E210" s="214" t="s">
        <v>1</v>
      </c>
      <c r="F210" s="215" t="s">
        <v>419</v>
      </c>
      <c r="G210" s="213"/>
      <c r="H210" s="216">
        <v>26.32</v>
      </c>
      <c r="I210" s="217"/>
      <c r="J210" s="213"/>
      <c r="K210" s="213"/>
      <c r="L210" s="218"/>
      <c r="M210" s="219"/>
      <c r="N210" s="220"/>
      <c r="O210" s="220"/>
      <c r="P210" s="220"/>
      <c r="Q210" s="220"/>
      <c r="R210" s="220"/>
      <c r="S210" s="220"/>
      <c r="T210" s="221"/>
      <c r="AT210" s="222" t="s">
        <v>148</v>
      </c>
      <c r="AU210" s="222" t="s">
        <v>82</v>
      </c>
      <c r="AV210" s="14" t="s">
        <v>82</v>
      </c>
      <c r="AW210" s="14" t="s">
        <v>30</v>
      </c>
      <c r="AX210" s="14" t="s">
        <v>72</v>
      </c>
      <c r="AY210" s="222" t="s">
        <v>133</v>
      </c>
    </row>
    <row r="211" spans="2:51" s="15" customFormat="1" ht="11.25">
      <c r="B211" s="223"/>
      <c r="C211" s="224"/>
      <c r="D211" s="203" t="s">
        <v>148</v>
      </c>
      <c r="E211" s="225" t="s">
        <v>1</v>
      </c>
      <c r="F211" s="226" t="s">
        <v>156</v>
      </c>
      <c r="G211" s="224"/>
      <c r="H211" s="227">
        <v>26.32</v>
      </c>
      <c r="I211" s="228"/>
      <c r="J211" s="224"/>
      <c r="K211" s="224"/>
      <c r="L211" s="229"/>
      <c r="M211" s="230"/>
      <c r="N211" s="231"/>
      <c r="O211" s="231"/>
      <c r="P211" s="231"/>
      <c r="Q211" s="231"/>
      <c r="R211" s="231"/>
      <c r="S211" s="231"/>
      <c r="T211" s="232"/>
      <c r="AT211" s="233" t="s">
        <v>148</v>
      </c>
      <c r="AU211" s="233" t="s">
        <v>82</v>
      </c>
      <c r="AV211" s="15" t="s">
        <v>140</v>
      </c>
      <c r="AW211" s="15" t="s">
        <v>30</v>
      </c>
      <c r="AX211" s="15" t="s">
        <v>80</v>
      </c>
      <c r="AY211" s="233" t="s">
        <v>133</v>
      </c>
    </row>
    <row r="212" spans="1:65" s="2" customFormat="1" ht="16.5" customHeight="1">
      <c r="A212" s="34"/>
      <c r="B212" s="35"/>
      <c r="C212" s="234" t="s">
        <v>337</v>
      </c>
      <c r="D212" s="234" t="s">
        <v>200</v>
      </c>
      <c r="E212" s="235" t="s">
        <v>421</v>
      </c>
      <c r="F212" s="236" t="s">
        <v>422</v>
      </c>
      <c r="G212" s="237" t="s">
        <v>146</v>
      </c>
      <c r="H212" s="238">
        <v>31.584</v>
      </c>
      <c r="I212" s="239"/>
      <c r="J212" s="240">
        <f>ROUND(I212*H212,2)</f>
        <v>0</v>
      </c>
      <c r="K212" s="241"/>
      <c r="L212" s="242"/>
      <c r="M212" s="243" t="s">
        <v>1</v>
      </c>
      <c r="N212" s="244" t="s">
        <v>37</v>
      </c>
      <c r="O212" s="71"/>
      <c r="P212" s="197">
        <f>O212*H212</f>
        <v>0</v>
      </c>
      <c r="Q212" s="197">
        <v>0</v>
      </c>
      <c r="R212" s="197">
        <f>Q212*H212</f>
        <v>0</v>
      </c>
      <c r="S212" s="197">
        <v>0</v>
      </c>
      <c r="T212" s="198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99" t="s">
        <v>203</v>
      </c>
      <c r="AT212" s="199" t="s">
        <v>200</v>
      </c>
      <c r="AU212" s="199" t="s">
        <v>82</v>
      </c>
      <c r="AY212" s="17" t="s">
        <v>133</v>
      </c>
      <c r="BE212" s="200">
        <f>IF(N212="základní",J212,0)</f>
        <v>0</v>
      </c>
      <c r="BF212" s="200">
        <f>IF(N212="snížená",J212,0)</f>
        <v>0</v>
      </c>
      <c r="BG212" s="200">
        <f>IF(N212="zákl. přenesená",J212,0)</f>
        <v>0</v>
      </c>
      <c r="BH212" s="200">
        <f>IF(N212="sníž. přenesená",J212,0)</f>
        <v>0</v>
      </c>
      <c r="BI212" s="200">
        <f>IF(N212="nulová",J212,0)</f>
        <v>0</v>
      </c>
      <c r="BJ212" s="17" t="s">
        <v>80</v>
      </c>
      <c r="BK212" s="200">
        <f>ROUND(I212*H212,2)</f>
        <v>0</v>
      </c>
      <c r="BL212" s="17" t="s">
        <v>197</v>
      </c>
      <c r="BM212" s="199" t="s">
        <v>627</v>
      </c>
    </row>
    <row r="213" spans="2:51" s="14" customFormat="1" ht="11.25">
      <c r="B213" s="212"/>
      <c r="C213" s="213"/>
      <c r="D213" s="203" t="s">
        <v>148</v>
      </c>
      <c r="E213" s="213"/>
      <c r="F213" s="215" t="s">
        <v>424</v>
      </c>
      <c r="G213" s="213"/>
      <c r="H213" s="216">
        <v>31.584</v>
      </c>
      <c r="I213" s="217"/>
      <c r="J213" s="213"/>
      <c r="K213" s="213"/>
      <c r="L213" s="218"/>
      <c r="M213" s="219"/>
      <c r="N213" s="220"/>
      <c r="O213" s="220"/>
      <c r="P213" s="220"/>
      <c r="Q213" s="220"/>
      <c r="R213" s="220"/>
      <c r="S213" s="220"/>
      <c r="T213" s="221"/>
      <c r="AT213" s="222" t="s">
        <v>148</v>
      </c>
      <c r="AU213" s="222" t="s">
        <v>82</v>
      </c>
      <c r="AV213" s="14" t="s">
        <v>82</v>
      </c>
      <c r="AW213" s="14" t="s">
        <v>4</v>
      </c>
      <c r="AX213" s="14" t="s">
        <v>80</v>
      </c>
      <c r="AY213" s="222" t="s">
        <v>133</v>
      </c>
    </row>
    <row r="214" spans="1:65" s="2" customFormat="1" ht="24.2" customHeight="1">
      <c r="A214" s="34"/>
      <c r="B214" s="35"/>
      <c r="C214" s="187" t="s">
        <v>341</v>
      </c>
      <c r="D214" s="187" t="s">
        <v>136</v>
      </c>
      <c r="E214" s="188" t="s">
        <v>426</v>
      </c>
      <c r="F214" s="189" t="s">
        <v>427</v>
      </c>
      <c r="G214" s="190" t="s">
        <v>146</v>
      </c>
      <c r="H214" s="191">
        <v>10</v>
      </c>
      <c r="I214" s="192"/>
      <c r="J214" s="193">
        <f>ROUND(I214*H214,2)</f>
        <v>0</v>
      </c>
      <c r="K214" s="194"/>
      <c r="L214" s="39"/>
      <c r="M214" s="195" t="s">
        <v>1</v>
      </c>
      <c r="N214" s="196" t="s">
        <v>37</v>
      </c>
      <c r="O214" s="71"/>
      <c r="P214" s="197">
        <f>O214*H214</f>
        <v>0</v>
      </c>
      <c r="Q214" s="197">
        <v>0</v>
      </c>
      <c r="R214" s="197">
        <f>Q214*H214</f>
        <v>0</v>
      </c>
      <c r="S214" s="197">
        <v>0</v>
      </c>
      <c r="T214" s="198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99" t="s">
        <v>197</v>
      </c>
      <c r="AT214" s="199" t="s">
        <v>136</v>
      </c>
      <c r="AU214" s="199" t="s">
        <v>82</v>
      </c>
      <c r="AY214" s="17" t="s">
        <v>133</v>
      </c>
      <c r="BE214" s="200">
        <f>IF(N214="základní",J214,0)</f>
        <v>0</v>
      </c>
      <c r="BF214" s="200">
        <f>IF(N214="snížená",J214,0)</f>
        <v>0</v>
      </c>
      <c r="BG214" s="200">
        <f>IF(N214="zákl. přenesená",J214,0)</f>
        <v>0</v>
      </c>
      <c r="BH214" s="200">
        <f>IF(N214="sníž. přenesená",J214,0)</f>
        <v>0</v>
      </c>
      <c r="BI214" s="200">
        <f>IF(N214="nulová",J214,0)</f>
        <v>0</v>
      </c>
      <c r="BJ214" s="17" t="s">
        <v>80</v>
      </c>
      <c r="BK214" s="200">
        <f>ROUND(I214*H214,2)</f>
        <v>0</v>
      </c>
      <c r="BL214" s="17" t="s">
        <v>197</v>
      </c>
      <c r="BM214" s="199" t="s">
        <v>628</v>
      </c>
    </row>
    <row r="215" spans="1:65" s="2" customFormat="1" ht="16.5" customHeight="1">
      <c r="A215" s="34"/>
      <c r="B215" s="35"/>
      <c r="C215" s="234" t="s">
        <v>345</v>
      </c>
      <c r="D215" s="234" t="s">
        <v>200</v>
      </c>
      <c r="E215" s="235" t="s">
        <v>430</v>
      </c>
      <c r="F215" s="236" t="s">
        <v>431</v>
      </c>
      <c r="G215" s="237" t="s">
        <v>146</v>
      </c>
      <c r="H215" s="238">
        <v>12</v>
      </c>
      <c r="I215" s="239"/>
      <c r="J215" s="240">
        <f>ROUND(I215*H215,2)</f>
        <v>0</v>
      </c>
      <c r="K215" s="241"/>
      <c r="L215" s="242"/>
      <c r="M215" s="243" t="s">
        <v>1</v>
      </c>
      <c r="N215" s="244" t="s">
        <v>37</v>
      </c>
      <c r="O215" s="71"/>
      <c r="P215" s="197">
        <f>O215*H215</f>
        <v>0</v>
      </c>
      <c r="Q215" s="197">
        <v>0</v>
      </c>
      <c r="R215" s="197">
        <f>Q215*H215</f>
        <v>0</v>
      </c>
      <c r="S215" s="197">
        <v>0</v>
      </c>
      <c r="T215" s="198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99" t="s">
        <v>203</v>
      </c>
      <c r="AT215" s="199" t="s">
        <v>200</v>
      </c>
      <c r="AU215" s="199" t="s">
        <v>82</v>
      </c>
      <c r="AY215" s="17" t="s">
        <v>133</v>
      </c>
      <c r="BE215" s="200">
        <f>IF(N215="základní",J215,0)</f>
        <v>0</v>
      </c>
      <c r="BF215" s="200">
        <f>IF(N215="snížená",J215,0)</f>
        <v>0</v>
      </c>
      <c r="BG215" s="200">
        <f>IF(N215="zákl. přenesená",J215,0)</f>
        <v>0</v>
      </c>
      <c r="BH215" s="200">
        <f>IF(N215="sníž. přenesená",J215,0)</f>
        <v>0</v>
      </c>
      <c r="BI215" s="200">
        <f>IF(N215="nulová",J215,0)</f>
        <v>0</v>
      </c>
      <c r="BJ215" s="17" t="s">
        <v>80</v>
      </c>
      <c r="BK215" s="200">
        <f>ROUND(I215*H215,2)</f>
        <v>0</v>
      </c>
      <c r="BL215" s="17" t="s">
        <v>197</v>
      </c>
      <c r="BM215" s="199" t="s">
        <v>629</v>
      </c>
    </row>
    <row r="216" spans="2:51" s="14" customFormat="1" ht="11.25">
      <c r="B216" s="212"/>
      <c r="C216" s="213"/>
      <c r="D216" s="203" t="s">
        <v>148</v>
      </c>
      <c r="E216" s="213"/>
      <c r="F216" s="215" t="s">
        <v>433</v>
      </c>
      <c r="G216" s="213"/>
      <c r="H216" s="216">
        <v>12</v>
      </c>
      <c r="I216" s="217"/>
      <c r="J216" s="213"/>
      <c r="K216" s="213"/>
      <c r="L216" s="218"/>
      <c r="M216" s="219"/>
      <c r="N216" s="220"/>
      <c r="O216" s="220"/>
      <c r="P216" s="220"/>
      <c r="Q216" s="220"/>
      <c r="R216" s="220"/>
      <c r="S216" s="220"/>
      <c r="T216" s="221"/>
      <c r="AT216" s="222" t="s">
        <v>148</v>
      </c>
      <c r="AU216" s="222" t="s">
        <v>82</v>
      </c>
      <c r="AV216" s="14" t="s">
        <v>82</v>
      </c>
      <c r="AW216" s="14" t="s">
        <v>4</v>
      </c>
      <c r="AX216" s="14" t="s">
        <v>80</v>
      </c>
      <c r="AY216" s="222" t="s">
        <v>133</v>
      </c>
    </row>
    <row r="217" spans="1:65" s="2" customFormat="1" ht="24.2" customHeight="1">
      <c r="A217" s="34"/>
      <c r="B217" s="35"/>
      <c r="C217" s="187" t="s">
        <v>349</v>
      </c>
      <c r="D217" s="187" t="s">
        <v>136</v>
      </c>
      <c r="E217" s="188" t="s">
        <v>435</v>
      </c>
      <c r="F217" s="189" t="s">
        <v>436</v>
      </c>
      <c r="G217" s="190" t="s">
        <v>146</v>
      </c>
      <c r="H217" s="191">
        <v>88.926</v>
      </c>
      <c r="I217" s="192"/>
      <c r="J217" s="193">
        <f>ROUND(I217*H217,2)</f>
        <v>0</v>
      </c>
      <c r="K217" s="194"/>
      <c r="L217" s="39"/>
      <c r="M217" s="195" t="s">
        <v>1</v>
      </c>
      <c r="N217" s="196" t="s">
        <v>37</v>
      </c>
      <c r="O217" s="71"/>
      <c r="P217" s="197">
        <f>O217*H217</f>
        <v>0</v>
      </c>
      <c r="Q217" s="197">
        <v>0.0002</v>
      </c>
      <c r="R217" s="197">
        <f>Q217*H217</f>
        <v>0.0177852</v>
      </c>
      <c r="S217" s="197">
        <v>0</v>
      </c>
      <c r="T217" s="198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99" t="s">
        <v>197</v>
      </c>
      <c r="AT217" s="199" t="s">
        <v>136</v>
      </c>
      <c r="AU217" s="199" t="s">
        <v>82</v>
      </c>
      <c r="AY217" s="17" t="s">
        <v>133</v>
      </c>
      <c r="BE217" s="200">
        <f>IF(N217="základní",J217,0)</f>
        <v>0</v>
      </c>
      <c r="BF217" s="200">
        <f>IF(N217="snížená",J217,0)</f>
        <v>0</v>
      </c>
      <c r="BG217" s="200">
        <f>IF(N217="zákl. přenesená",J217,0)</f>
        <v>0</v>
      </c>
      <c r="BH217" s="200">
        <f>IF(N217="sníž. přenesená",J217,0)</f>
        <v>0</v>
      </c>
      <c r="BI217" s="200">
        <f>IF(N217="nulová",J217,0)</f>
        <v>0</v>
      </c>
      <c r="BJ217" s="17" t="s">
        <v>80</v>
      </c>
      <c r="BK217" s="200">
        <f>ROUND(I217*H217,2)</f>
        <v>0</v>
      </c>
      <c r="BL217" s="17" t="s">
        <v>197</v>
      </c>
      <c r="BM217" s="199" t="s">
        <v>630</v>
      </c>
    </row>
    <row r="218" spans="1:65" s="2" customFormat="1" ht="33" customHeight="1">
      <c r="A218" s="34"/>
      <c r="B218" s="35"/>
      <c r="C218" s="187" t="s">
        <v>353</v>
      </c>
      <c r="D218" s="187" t="s">
        <v>136</v>
      </c>
      <c r="E218" s="188" t="s">
        <v>439</v>
      </c>
      <c r="F218" s="189" t="s">
        <v>440</v>
      </c>
      <c r="G218" s="190" t="s">
        <v>146</v>
      </c>
      <c r="H218" s="191">
        <v>88.926</v>
      </c>
      <c r="I218" s="192"/>
      <c r="J218" s="193">
        <f>ROUND(I218*H218,2)</f>
        <v>0</v>
      </c>
      <c r="K218" s="194"/>
      <c r="L218" s="39"/>
      <c r="M218" s="195" t="s">
        <v>1</v>
      </c>
      <c r="N218" s="196" t="s">
        <v>37</v>
      </c>
      <c r="O218" s="71"/>
      <c r="P218" s="197">
        <f>O218*H218</f>
        <v>0</v>
      </c>
      <c r="Q218" s="197">
        <v>0.00026</v>
      </c>
      <c r="R218" s="197">
        <f>Q218*H218</f>
        <v>0.023120759999999997</v>
      </c>
      <c r="S218" s="197">
        <v>0</v>
      </c>
      <c r="T218" s="198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99" t="s">
        <v>197</v>
      </c>
      <c r="AT218" s="199" t="s">
        <v>136</v>
      </c>
      <c r="AU218" s="199" t="s">
        <v>82</v>
      </c>
      <c r="AY218" s="17" t="s">
        <v>133</v>
      </c>
      <c r="BE218" s="200">
        <f>IF(N218="základní",J218,0)</f>
        <v>0</v>
      </c>
      <c r="BF218" s="200">
        <f>IF(N218="snížená",J218,0)</f>
        <v>0</v>
      </c>
      <c r="BG218" s="200">
        <f>IF(N218="zákl. přenesená",J218,0)</f>
        <v>0</v>
      </c>
      <c r="BH218" s="200">
        <f>IF(N218="sníž. přenesená",J218,0)</f>
        <v>0</v>
      </c>
      <c r="BI218" s="200">
        <f>IF(N218="nulová",J218,0)</f>
        <v>0</v>
      </c>
      <c r="BJ218" s="17" t="s">
        <v>80</v>
      </c>
      <c r="BK218" s="200">
        <f>ROUND(I218*H218,2)</f>
        <v>0</v>
      </c>
      <c r="BL218" s="17" t="s">
        <v>197</v>
      </c>
      <c r="BM218" s="199" t="s">
        <v>631</v>
      </c>
    </row>
    <row r="219" spans="2:51" s="13" customFormat="1" ht="11.25">
      <c r="B219" s="201"/>
      <c r="C219" s="202"/>
      <c r="D219" s="203" t="s">
        <v>148</v>
      </c>
      <c r="E219" s="204" t="s">
        <v>1</v>
      </c>
      <c r="F219" s="205" t="s">
        <v>442</v>
      </c>
      <c r="G219" s="202"/>
      <c r="H219" s="204" t="s">
        <v>1</v>
      </c>
      <c r="I219" s="206"/>
      <c r="J219" s="202"/>
      <c r="K219" s="202"/>
      <c r="L219" s="207"/>
      <c r="M219" s="208"/>
      <c r="N219" s="209"/>
      <c r="O219" s="209"/>
      <c r="P219" s="209"/>
      <c r="Q219" s="209"/>
      <c r="R219" s="209"/>
      <c r="S219" s="209"/>
      <c r="T219" s="210"/>
      <c r="AT219" s="211" t="s">
        <v>148</v>
      </c>
      <c r="AU219" s="211" t="s">
        <v>82</v>
      </c>
      <c r="AV219" s="13" t="s">
        <v>80</v>
      </c>
      <c r="AW219" s="13" t="s">
        <v>30</v>
      </c>
      <c r="AX219" s="13" t="s">
        <v>72</v>
      </c>
      <c r="AY219" s="211" t="s">
        <v>133</v>
      </c>
    </row>
    <row r="220" spans="2:51" s="13" customFormat="1" ht="11.25">
      <c r="B220" s="201"/>
      <c r="C220" s="202"/>
      <c r="D220" s="203" t="s">
        <v>148</v>
      </c>
      <c r="E220" s="204" t="s">
        <v>1</v>
      </c>
      <c r="F220" s="205" t="s">
        <v>632</v>
      </c>
      <c r="G220" s="202"/>
      <c r="H220" s="204" t="s">
        <v>1</v>
      </c>
      <c r="I220" s="206"/>
      <c r="J220" s="202"/>
      <c r="K220" s="202"/>
      <c r="L220" s="207"/>
      <c r="M220" s="208"/>
      <c r="N220" s="209"/>
      <c r="O220" s="209"/>
      <c r="P220" s="209"/>
      <c r="Q220" s="209"/>
      <c r="R220" s="209"/>
      <c r="S220" s="209"/>
      <c r="T220" s="210"/>
      <c r="AT220" s="211" t="s">
        <v>148</v>
      </c>
      <c r="AU220" s="211" t="s">
        <v>82</v>
      </c>
      <c r="AV220" s="13" t="s">
        <v>80</v>
      </c>
      <c r="AW220" s="13" t="s">
        <v>30</v>
      </c>
      <c r="AX220" s="13" t="s">
        <v>72</v>
      </c>
      <c r="AY220" s="211" t="s">
        <v>133</v>
      </c>
    </row>
    <row r="221" spans="2:51" s="13" customFormat="1" ht="11.25">
      <c r="B221" s="201"/>
      <c r="C221" s="202"/>
      <c r="D221" s="203" t="s">
        <v>148</v>
      </c>
      <c r="E221" s="204" t="s">
        <v>1</v>
      </c>
      <c r="F221" s="205" t="s">
        <v>444</v>
      </c>
      <c r="G221" s="202"/>
      <c r="H221" s="204" t="s">
        <v>1</v>
      </c>
      <c r="I221" s="206"/>
      <c r="J221" s="202"/>
      <c r="K221" s="202"/>
      <c r="L221" s="207"/>
      <c r="M221" s="208"/>
      <c r="N221" s="209"/>
      <c r="O221" s="209"/>
      <c r="P221" s="209"/>
      <c r="Q221" s="209"/>
      <c r="R221" s="209"/>
      <c r="S221" s="209"/>
      <c r="T221" s="210"/>
      <c r="AT221" s="211" t="s">
        <v>148</v>
      </c>
      <c r="AU221" s="211" t="s">
        <v>82</v>
      </c>
      <c r="AV221" s="13" t="s">
        <v>80</v>
      </c>
      <c r="AW221" s="13" t="s">
        <v>30</v>
      </c>
      <c r="AX221" s="13" t="s">
        <v>72</v>
      </c>
      <c r="AY221" s="211" t="s">
        <v>133</v>
      </c>
    </row>
    <row r="222" spans="2:51" s="14" customFormat="1" ht="11.25">
      <c r="B222" s="212"/>
      <c r="C222" s="213"/>
      <c r="D222" s="203" t="s">
        <v>148</v>
      </c>
      <c r="E222" s="214" t="s">
        <v>1</v>
      </c>
      <c r="F222" s="215" t="s">
        <v>445</v>
      </c>
      <c r="G222" s="213"/>
      <c r="H222" s="216">
        <v>47.024</v>
      </c>
      <c r="I222" s="217"/>
      <c r="J222" s="213"/>
      <c r="K222" s="213"/>
      <c r="L222" s="218"/>
      <c r="M222" s="219"/>
      <c r="N222" s="220"/>
      <c r="O222" s="220"/>
      <c r="P222" s="220"/>
      <c r="Q222" s="220"/>
      <c r="R222" s="220"/>
      <c r="S222" s="220"/>
      <c r="T222" s="221"/>
      <c r="AT222" s="222" t="s">
        <v>148</v>
      </c>
      <c r="AU222" s="222" t="s">
        <v>82</v>
      </c>
      <c r="AV222" s="14" t="s">
        <v>82</v>
      </c>
      <c r="AW222" s="14" t="s">
        <v>30</v>
      </c>
      <c r="AX222" s="14" t="s">
        <v>72</v>
      </c>
      <c r="AY222" s="222" t="s">
        <v>133</v>
      </c>
    </row>
    <row r="223" spans="2:51" s="13" customFormat="1" ht="11.25">
      <c r="B223" s="201"/>
      <c r="C223" s="202"/>
      <c r="D223" s="203" t="s">
        <v>148</v>
      </c>
      <c r="E223" s="204" t="s">
        <v>1</v>
      </c>
      <c r="F223" s="205" t="s">
        <v>150</v>
      </c>
      <c r="G223" s="202"/>
      <c r="H223" s="204" t="s">
        <v>1</v>
      </c>
      <c r="I223" s="206"/>
      <c r="J223" s="202"/>
      <c r="K223" s="202"/>
      <c r="L223" s="207"/>
      <c r="M223" s="208"/>
      <c r="N223" s="209"/>
      <c r="O223" s="209"/>
      <c r="P223" s="209"/>
      <c r="Q223" s="209"/>
      <c r="R223" s="209"/>
      <c r="S223" s="209"/>
      <c r="T223" s="210"/>
      <c r="AT223" s="211" t="s">
        <v>148</v>
      </c>
      <c r="AU223" s="211" t="s">
        <v>82</v>
      </c>
      <c r="AV223" s="13" t="s">
        <v>80</v>
      </c>
      <c r="AW223" s="13" t="s">
        <v>30</v>
      </c>
      <c r="AX223" s="13" t="s">
        <v>72</v>
      </c>
      <c r="AY223" s="211" t="s">
        <v>133</v>
      </c>
    </row>
    <row r="224" spans="2:51" s="14" customFormat="1" ht="11.25">
      <c r="B224" s="212"/>
      <c r="C224" s="213"/>
      <c r="D224" s="203" t="s">
        <v>148</v>
      </c>
      <c r="E224" s="214" t="s">
        <v>1</v>
      </c>
      <c r="F224" s="215" t="s">
        <v>446</v>
      </c>
      <c r="G224" s="213"/>
      <c r="H224" s="216">
        <v>10.661999999999999</v>
      </c>
      <c r="I224" s="217"/>
      <c r="J224" s="213"/>
      <c r="K224" s="213"/>
      <c r="L224" s="218"/>
      <c r="M224" s="219"/>
      <c r="N224" s="220"/>
      <c r="O224" s="220"/>
      <c r="P224" s="220"/>
      <c r="Q224" s="220"/>
      <c r="R224" s="220"/>
      <c r="S224" s="220"/>
      <c r="T224" s="221"/>
      <c r="AT224" s="222" t="s">
        <v>148</v>
      </c>
      <c r="AU224" s="222" t="s">
        <v>82</v>
      </c>
      <c r="AV224" s="14" t="s">
        <v>82</v>
      </c>
      <c r="AW224" s="14" t="s">
        <v>30</v>
      </c>
      <c r="AX224" s="14" t="s">
        <v>72</v>
      </c>
      <c r="AY224" s="222" t="s">
        <v>133</v>
      </c>
    </row>
    <row r="225" spans="2:51" s="13" customFormat="1" ht="11.25">
      <c r="B225" s="201"/>
      <c r="C225" s="202"/>
      <c r="D225" s="203" t="s">
        <v>148</v>
      </c>
      <c r="E225" s="204" t="s">
        <v>1</v>
      </c>
      <c r="F225" s="205" t="s">
        <v>152</v>
      </c>
      <c r="G225" s="202"/>
      <c r="H225" s="204" t="s">
        <v>1</v>
      </c>
      <c r="I225" s="206"/>
      <c r="J225" s="202"/>
      <c r="K225" s="202"/>
      <c r="L225" s="207"/>
      <c r="M225" s="208"/>
      <c r="N225" s="209"/>
      <c r="O225" s="209"/>
      <c r="P225" s="209"/>
      <c r="Q225" s="209"/>
      <c r="R225" s="209"/>
      <c r="S225" s="209"/>
      <c r="T225" s="210"/>
      <c r="AT225" s="211" t="s">
        <v>148</v>
      </c>
      <c r="AU225" s="211" t="s">
        <v>82</v>
      </c>
      <c r="AV225" s="13" t="s">
        <v>80</v>
      </c>
      <c r="AW225" s="13" t="s">
        <v>30</v>
      </c>
      <c r="AX225" s="13" t="s">
        <v>72</v>
      </c>
      <c r="AY225" s="211" t="s">
        <v>133</v>
      </c>
    </row>
    <row r="226" spans="2:51" s="14" customFormat="1" ht="11.25">
      <c r="B226" s="212"/>
      <c r="C226" s="213"/>
      <c r="D226" s="203" t="s">
        <v>148</v>
      </c>
      <c r="E226" s="214" t="s">
        <v>1</v>
      </c>
      <c r="F226" s="215" t="s">
        <v>447</v>
      </c>
      <c r="G226" s="213"/>
      <c r="H226" s="216">
        <v>4.919999999999999</v>
      </c>
      <c r="I226" s="217"/>
      <c r="J226" s="213"/>
      <c r="K226" s="213"/>
      <c r="L226" s="218"/>
      <c r="M226" s="219"/>
      <c r="N226" s="220"/>
      <c r="O226" s="220"/>
      <c r="P226" s="220"/>
      <c r="Q226" s="220"/>
      <c r="R226" s="220"/>
      <c r="S226" s="220"/>
      <c r="T226" s="221"/>
      <c r="AT226" s="222" t="s">
        <v>148</v>
      </c>
      <c r="AU226" s="222" t="s">
        <v>82</v>
      </c>
      <c r="AV226" s="14" t="s">
        <v>82</v>
      </c>
      <c r="AW226" s="14" t="s">
        <v>30</v>
      </c>
      <c r="AX226" s="14" t="s">
        <v>72</v>
      </c>
      <c r="AY226" s="222" t="s">
        <v>133</v>
      </c>
    </row>
    <row r="227" spans="2:51" s="13" customFormat="1" ht="11.25">
      <c r="B227" s="201"/>
      <c r="C227" s="202"/>
      <c r="D227" s="203" t="s">
        <v>148</v>
      </c>
      <c r="E227" s="204" t="s">
        <v>1</v>
      </c>
      <c r="F227" s="205" t="s">
        <v>448</v>
      </c>
      <c r="G227" s="202"/>
      <c r="H227" s="204" t="s">
        <v>1</v>
      </c>
      <c r="I227" s="206"/>
      <c r="J227" s="202"/>
      <c r="K227" s="202"/>
      <c r="L227" s="207"/>
      <c r="M227" s="208"/>
      <c r="N227" s="209"/>
      <c r="O227" s="209"/>
      <c r="P227" s="209"/>
      <c r="Q227" s="209"/>
      <c r="R227" s="209"/>
      <c r="S227" s="209"/>
      <c r="T227" s="210"/>
      <c r="AT227" s="211" t="s">
        <v>148</v>
      </c>
      <c r="AU227" s="211" t="s">
        <v>82</v>
      </c>
      <c r="AV227" s="13" t="s">
        <v>80</v>
      </c>
      <c r="AW227" s="13" t="s">
        <v>30</v>
      </c>
      <c r="AX227" s="13" t="s">
        <v>72</v>
      </c>
      <c r="AY227" s="211" t="s">
        <v>133</v>
      </c>
    </row>
    <row r="228" spans="2:51" s="14" customFormat="1" ht="11.25">
      <c r="B228" s="212"/>
      <c r="C228" s="213"/>
      <c r="D228" s="203" t="s">
        <v>148</v>
      </c>
      <c r="E228" s="214" t="s">
        <v>1</v>
      </c>
      <c r="F228" s="215" t="s">
        <v>419</v>
      </c>
      <c r="G228" s="213"/>
      <c r="H228" s="216">
        <v>26.32</v>
      </c>
      <c r="I228" s="217"/>
      <c r="J228" s="213"/>
      <c r="K228" s="213"/>
      <c r="L228" s="218"/>
      <c r="M228" s="219"/>
      <c r="N228" s="220"/>
      <c r="O228" s="220"/>
      <c r="P228" s="220"/>
      <c r="Q228" s="220"/>
      <c r="R228" s="220"/>
      <c r="S228" s="220"/>
      <c r="T228" s="221"/>
      <c r="AT228" s="222" t="s">
        <v>148</v>
      </c>
      <c r="AU228" s="222" t="s">
        <v>82</v>
      </c>
      <c r="AV228" s="14" t="s">
        <v>82</v>
      </c>
      <c r="AW228" s="14" t="s">
        <v>30</v>
      </c>
      <c r="AX228" s="14" t="s">
        <v>72</v>
      </c>
      <c r="AY228" s="222" t="s">
        <v>133</v>
      </c>
    </row>
    <row r="229" spans="2:51" s="15" customFormat="1" ht="11.25">
      <c r="B229" s="223"/>
      <c r="C229" s="224"/>
      <c r="D229" s="203" t="s">
        <v>148</v>
      </c>
      <c r="E229" s="225" t="s">
        <v>1</v>
      </c>
      <c r="F229" s="226" t="s">
        <v>156</v>
      </c>
      <c r="G229" s="224"/>
      <c r="H229" s="227">
        <v>88.926</v>
      </c>
      <c r="I229" s="228"/>
      <c r="J229" s="224"/>
      <c r="K229" s="224"/>
      <c r="L229" s="229"/>
      <c r="M229" s="230"/>
      <c r="N229" s="231"/>
      <c r="O229" s="231"/>
      <c r="P229" s="231"/>
      <c r="Q229" s="231"/>
      <c r="R229" s="231"/>
      <c r="S229" s="231"/>
      <c r="T229" s="232"/>
      <c r="AT229" s="233" t="s">
        <v>148</v>
      </c>
      <c r="AU229" s="233" t="s">
        <v>82</v>
      </c>
      <c r="AV229" s="15" t="s">
        <v>140</v>
      </c>
      <c r="AW229" s="15" t="s">
        <v>30</v>
      </c>
      <c r="AX229" s="15" t="s">
        <v>80</v>
      </c>
      <c r="AY229" s="233" t="s">
        <v>133</v>
      </c>
    </row>
    <row r="230" spans="1:65" s="2" customFormat="1" ht="24.2" customHeight="1">
      <c r="A230" s="34"/>
      <c r="B230" s="35"/>
      <c r="C230" s="187" t="s">
        <v>357</v>
      </c>
      <c r="D230" s="187" t="s">
        <v>136</v>
      </c>
      <c r="E230" s="188" t="s">
        <v>450</v>
      </c>
      <c r="F230" s="189" t="s">
        <v>451</v>
      </c>
      <c r="G230" s="190" t="s">
        <v>146</v>
      </c>
      <c r="H230" s="191">
        <v>9.1</v>
      </c>
      <c r="I230" s="192"/>
      <c r="J230" s="193">
        <f>ROUND(I230*H230,2)</f>
        <v>0</v>
      </c>
      <c r="K230" s="194"/>
      <c r="L230" s="39"/>
      <c r="M230" s="195" t="s">
        <v>1</v>
      </c>
      <c r="N230" s="196" t="s">
        <v>37</v>
      </c>
      <c r="O230" s="71"/>
      <c r="P230" s="197">
        <f>O230*H230</f>
        <v>0</v>
      </c>
      <c r="Q230" s="197">
        <v>0</v>
      </c>
      <c r="R230" s="197">
        <f>Q230*H230</f>
        <v>0</v>
      </c>
      <c r="S230" s="197">
        <v>0</v>
      </c>
      <c r="T230" s="198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99" t="s">
        <v>197</v>
      </c>
      <c r="AT230" s="199" t="s">
        <v>136</v>
      </c>
      <c r="AU230" s="199" t="s">
        <v>82</v>
      </c>
      <c r="AY230" s="17" t="s">
        <v>133</v>
      </c>
      <c r="BE230" s="200">
        <f>IF(N230="základní",J230,0)</f>
        <v>0</v>
      </c>
      <c r="BF230" s="200">
        <f>IF(N230="snížená",J230,0)</f>
        <v>0</v>
      </c>
      <c r="BG230" s="200">
        <f>IF(N230="zákl. přenesená",J230,0)</f>
        <v>0</v>
      </c>
      <c r="BH230" s="200">
        <f>IF(N230="sníž. přenesená",J230,0)</f>
        <v>0</v>
      </c>
      <c r="BI230" s="200">
        <f>IF(N230="nulová",J230,0)</f>
        <v>0</v>
      </c>
      <c r="BJ230" s="17" t="s">
        <v>80</v>
      </c>
      <c r="BK230" s="200">
        <f>ROUND(I230*H230,2)</f>
        <v>0</v>
      </c>
      <c r="BL230" s="17" t="s">
        <v>197</v>
      </c>
      <c r="BM230" s="199" t="s">
        <v>633</v>
      </c>
    </row>
    <row r="231" spans="2:51" s="13" customFormat="1" ht="11.25">
      <c r="B231" s="201"/>
      <c r="C231" s="202"/>
      <c r="D231" s="203" t="s">
        <v>148</v>
      </c>
      <c r="E231" s="204" t="s">
        <v>1</v>
      </c>
      <c r="F231" s="205" t="s">
        <v>442</v>
      </c>
      <c r="G231" s="202"/>
      <c r="H231" s="204" t="s">
        <v>1</v>
      </c>
      <c r="I231" s="206"/>
      <c r="J231" s="202"/>
      <c r="K231" s="202"/>
      <c r="L231" s="207"/>
      <c r="M231" s="208"/>
      <c r="N231" s="209"/>
      <c r="O231" s="209"/>
      <c r="P231" s="209"/>
      <c r="Q231" s="209"/>
      <c r="R231" s="209"/>
      <c r="S231" s="209"/>
      <c r="T231" s="210"/>
      <c r="AT231" s="211" t="s">
        <v>148</v>
      </c>
      <c r="AU231" s="211" t="s">
        <v>82</v>
      </c>
      <c r="AV231" s="13" t="s">
        <v>80</v>
      </c>
      <c r="AW231" s="13" t="s">
        <v>30</v>
      </c>
      <c r="AX231" s="13" t="s">
        <v>72</v>
      </c>
      <c r="AY231" s="211" t="s">
        <v>133</v>
      </c>
    </row>
    <row r="232" spans="2:51" s="13" customFormat="1" ht="11.25">
      <c r="B232" s="201"/>
      <c r="C232" s="202"/>
      <c r="D232" s="203" t="s">
        <v>148</v>
      </c>
      <c r="E232" s="204" t="s">
        <v>1</v>
      </c>
      <c r="F232" s="205" t="s">
        <v>152</v>
      </c>
      <c r="G232" s="202"/>
      <c r="H232" s="204" t="s">
        <v>1</v>
      </c>
      <c r="I232" s="206"/>
      <c r="J232" s="202"/>
      <c r="K232" s="202"/>
      <c r="L232" s="207"/>
      <c r="M232" s="208"/>
      <c r="N232" s="209"/>
      <c r="O232" s="209"/>
      <c r="P232" s="209"/>
      <c r="Q232" s="209"/>
      <c r="R232" s="209"/>
      <c r="S232" s="209"/>
      <c r="T232" s="210"/>
      <c r="AT232" s="211" t="s">
        <v>148</v>
      </c>
      <c r="AU232" s="211" t="s">
        <v>82</v>
      </c>
      <c r="AV232" s="13" t="s">
        <v>80</v>
      </c>
      <c r="AW232" s="13" t="s">
        <v>30</v>
      </c>
      <c r="AX232" s="13" t="s">
        <v>72</v>
      </c>
      <c r="AY232" s="211" t="s">
        <v>133</v>
      </c>
    </row>
    <row r="233" spans="2:51" s="14" customFormat="1" ht="11.25">
      <c r="B233" s="212"/>
      <c r="C233" s="213"/>
      <c r="D233" s="203" t="s">
        <v>148</v>
      </c>
      <c r="E233" s="214" t="s">
        <v>1</v>
      </c>
      <c r="F233" s="215" t="s">
        <v>453</v>
      </c>
      <c r="G233" s="213"/>
      <c r="H233" s="216">
        <v>4.92</v>
      </c>
      <c r="I233" s="217"/>
      <c r="J233" s="213"/>
      <c r="K233" s="213"/>
      <c r="L233" s="218"/>
      <c r="M233" s="219"/>
      <c r="N233" s="220"/>
      <c r="O233" s="220"/>
      <c r="P233" s="220"/>
      <c r="Q233" s="220"/>
      <c r="R233" s="220"/>
      <c r="S233" s="220"/>
      <c r="T233" s="221"/>
      <c r="AT233" s="222" t="s">
        <v>148</v>
      </c>
      <c r="AU233" s="222" t="s">
        <v>82</v>
      </c>
      <c r="AV233" s="14" t="s">
        <v>82</v>
      </c>
      <c r="AW233" s="14" t="s">
        <v>30</v>
      </c>
      <c r="AX233" s="14" t="s">
        <v>72</v>
      </c>
      <c r="AY233" s="222" t="s">
        <v>133</v>
      </c>
    </row>
    <row r="234" spans="2:51" s="13" customFormat="1" ht="11.25">
      <c r="B234" s="201"/>
      <c r="C234" s="202"/>
      <c r="D234" s="203" t="s">
        <v>148</v>
      </c>
      <c r="E234" s="204" t="s">
        <v>1</v>
      </c>
      <c r="F234" s="205" t="s">
        <v>448</v>
      </c>
      <c r="G234" s="202"/>
      <c r="H234" s="204" t="s">
        <v>1</v>
      </c>
      <c r="I234" s="206"/>
      <c r="J234" s="202"/>
      <c r="K234" s="202"/>
      <c r="L234" s="207"/>
      <c r="M234" s="208"/>
      <c r="N234" s="209"/>
      <c r="O234" s="209"/>
      <c r="P234" s="209"/>
      <c r="Q234" s="209"/>
      <c r="R234" s="209"/>
      <c r="S234" s="209"/>
      <c r="T234" s="210"/>
      <c r="AT234" s="211" t="s">
        <v>148</v>
      </c>
      <c r="AU234" s="211" t="s">
        <v>82</v>
      </c>
      <c r="AV234" s="13" t="s">
        <v>80</v>
      </c>
      <c r="AW234" s="13" t="s">
        <v>30</v>
      </c>
      <c r="AX234" s="13" t="s">
        <v>72</v>
      </c>
      <c r="AY234" s="211" t="s">
        <v>133</v>
      </c>
    </row>
    <row r="235" spans="2:51" s="14" customFormat="1" ht="11.25">
      <c r="B235" s="212"/>
      <c r="C235" s="213"/>
      <c r="D235" s="203" t="s">
        <v>148</v>
      </c>
      <c r="E235" s="214" t="s">
        <v>1</v>
      </c>
      <c r="F235" s="215" t="s">
        <v>153</v>
      </c>
      <c r="G235" s="213"/>
      <c r="H235" s="216">
        <v>4.18</v>
      </c>
      <c r="I235" s="217"/>
      <c r="J235" s="213"/>
      <c r="K235" s="213"/>
      <c r="L235" s="218"/>
      <c r="M235" s="219"/>
      <c r="N235" s="220"/>
      <c r="O235" s="220"/>
      <c r="P235" s="220"/>
      <c r="Q235" s="220"/>
      <c r="R235" s="220"/>
      <c r="S235" s="220"/>
      <c r="T235" s="221"/>
      <c r="AT235" s="222" t="s">
        <v>148</v>
      </c>
      <c r="AU235" s="222" t="s">
        <v>82</v>
      </c>
      <c r="AV235" s="14" t="s">
        <v>82</v>
      </c>
      <c r="AW235" s="14" t="s">
        <v>30</v>
      </c>
      <c r="AX235" s="14" t="s">
        <v>72</v>
      </c>
      <c r="AY235" s="222" t="s">
        <v>133</v>
      </c>
    </row>
    <row r="236" spans="2:51" s="15" customFormat="1" ht="11.25">
      <c r="B236" s="223"/>
      <c r="C236" s="224"/>
      <c r="D236" s="203" t="s">
        <v>148</v>
      </c>
      <c r="E236" s="225" t="s">
        <v>1</v>
      </c>
      <c r="F236" s="226" t="s">
        <v>156</v>
      </c>
      <c r="G236" s="224"/>
      <c r="H236" s="227">
        <v>9.1</v>
      </c>
      <c r="I236" s="228"/>
      <c r="J236" s="224"/>
      <c r="K236" s="224"/>
      <c r="L236" s="229"/>
      <c r="M236" s="230"/>
      <c r="N236" s="231"/>
      <c r="O236" s="231"/>
      <c r="P236" s="231"/>
      <c r="Q236" s="231"/>
      <c r="R236" s="231"/>
      <c r="S236" s="231"/>
      <c r="T236" s="232"/>
      <c r="AT236" s="233" t="s">
        <v>148</v>
      </c>
      <c r="AU236" s="233" t="s">
        <v>82</v>
      </c>
      <c r="AV236" s="15" t="s">
        <v>140</v>
      </c>
      <c r="AW236" s="15" t="s">
        <v>30</v>
      </c>
      <c r="AX236" s="15" t="s">
        <v>80</v>
      </c>
      <c r="AY236" s="233" t="s">
        <v>133</v>
      </c>
    </row>
    <row r="237" spans="2:63" s="12" customFormat="1" ht="22.9" customHeight="1">
      <c r="B237" s="171"/>
      <c r="C237" s="172"/>
      <c r="D237" s="173" t="s">
        <v>71</v>
      </c>
      <c r="E237" s="185" t="s">
        <v>454</v>
      </c>
      <c r="F237" s="185" t="s">
        <v>455</v>
      </c>
      <c r="G237" s="172"/>
      <c r="H237" s="172"/>
      <c r="I237" s="175"/>
      <c r="J237" s="186">
        <f>BK237</f>
        <v>0</v>
      </c>
      <c r="K237" s="172"/>
      <c r="L237" s="177"/>
      <c r="M237" s="178"/>
      <c r="N237" s="179"/>
      <c r="O237" s="179"/>
      <c r="P237" s="180">
        <f>SUM(P238:P240)</f>
        <v>0</v>
      </c>
      <c r="Q237" s="179"/>
      <c r="R237" s="180">
        <f>SUM(R238:R240)</f>
        <v>0.0039</v>
      </c>
      <c r="S237" s="179"/>
      <c r="T237" s="181">
        <f>SUM(T238:T240)</f>
        <v>0</v>
      </c>
      <c r="AR237" s="182" t="s">
        <v>82</v>
      </c>
      <c r="AT237" s="183" t="s">
        <v>71</v>
      </c>
      <c r="AU237" s="183" t="s">
        <v>80</v>
      </c>
      <c r="AY237" s="182" t="s">
        <v>133</v>
      </c>
      <c r="BK237" s="184">
        <f>SUM(BK238:BK240)</f>
        <v>0</v>
      </c>
    </row>
    <row r="238" spans="1:65" s="2" customFormat="1" ht="24.2" customHeight="1">
      <c r="A238" s="34"/>
      <c r="B238" s="35"/>
      <c r="C238" s="187" t="s">
        <v>363</v>
      </c>
      <c r="D238" s="187" t="s">
        <v>136</v>
      </c>
      <c r="E238" s="188" t="s">
        <v>564</v>
      </c>
      <c r="F238" s="189" t="s">
        <v>565</v>
      </c>
      <c r="G238" s="190" t="s">
        <v>139</v>
      </c>
      <c r="H238" s="191">
        <v>3</v>
      </c>
      <c r="I238" s="192"/>
      <c r="J238" s="193">
        <f>ROUND(I238*H238,2)</f>
        <v>0</v>
      </c>
      <c r="K238" s="194"/>
      <c r="L238" s="39"/>
      <c r="M238" s="195" t="s">
        <v>1</v>
      </c>
      <c r="N238" s="196" t="s">
        <v>37</v>
      </c>
      <c r="O238" s="71"/>
      <c r="P238" s="197">
        <f>O238*H238</f>
        <v>0</v>
      </c>
      <c r="Q238" s="197">
        <v>0</v>
      </c>
      <c r="R238" s="197">
        <f>Q238*H238</f>
        <v>0</v>
      </c>
      <c r="S238" s="197">
        <v>0</v>
      </c>
      <c r="T238" s="198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99" t="s">
        <v>197</v>
      </c>
      <c r="AT238" s="199" t="s">
        <v>136</v>
      </c>
      <c r="AU238" s="199" t="s">
        <v>82</v>
      </c>
      <c r="AY238" s="17" t="s">
        <v>133</v>
      </c>
      <c r="BE238" s="200">
        <f>IF(N238="základní",J238,0)</f>
        <v>0</v>
      </c>
      <c r="BF238" s="200">
        <f>IF(N238="snížená",J238,0)</f>
        <v>0</v>
      </c>
      <c r="BG238" s="200">
        <f>IF(N238="zákl. přenesená",J238,0)</f>
        <v>0</v>
      </c>
      <c r="BH238" s="200">
        <f>IF(N238="sníž. přenesená",J238,0)</f>
        <v>0</v>
      </c>
      <c r="BI238" s="200">
        <f>IF(N238="nulová",J238,0)</f>
        <v>0</v>
      </c>
      <c r="BJ238" s="17" t="s">
        <v>80</v>
      </c>
      <c r="BK238" s="200">
        <f>ROUND(I238*H238,2)</f>
        <v>0</v>
      </c>
      <c r="BL238" s="17" t="s">
        <v>197</v>
      </c>
      <c r="BM238" s="199" t="s">
        <v>634</v>
      </c>
    </row>
    <row r="239" spans="1:65" s="2" customFormat="1" ht="16.5" customHeight="1">
      <c r="A239" s="34"/>
      <c r="B239" s="35"/>
      <c r="C239" s="234" t="s">
        <v>368</v>
      </c>
      <c r="D239" s="234" t="s">
        <v>200</v>
      </c>
      <c r="E239" s="235" t="s">
        <v>567</v>
      </c>
      <c r="F239" s="236" t="s">
        <v>568</v>
      </c>
      <c r="G239" s="237" t="s">
        <v>139</v>
      </c>
      <c r="H239" s="238">
        <v>3</v>
      </c>
      <c r="I239" s="239"/>
      <c r="J239" s="240">
        <f>ROUND(I239*H239,2)</f>
        <v>0</v>
      </c>
      <c r="K239" s="241"/>
      <c r="L239" s="242"/>
      <c r="M239" s="243" t="s">
        <v>1</v>
      </c>
      <c r="N239" s="244" t="s">
        <v>37</v>
      </c>
      <c r="O239" s="71"/>
      <c r="P239" s="197">
        <f>O239*H239</f>
        <v>0</v>
      </c>
      <c r="Q239" s="197">
        <v>0.0013</v>
      </c>
      <c r="R239" s="197">
        <f>Q239*H239</f>
        <v>0.0039</v>
      </c>
      <c r="S239" s="197">
        <v>0</v>
      </c>
      <c r="T239" s="198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99" t="s">
        <v>203</v>
      </c>
      <c r="AT239" s="199" t="s">
        <v>200</v>
      </c>
      <c r="AU239" s="199" t="s">
        <v>82</v>
      </c>
      <c r="AY239" s="17" t="s">
        <v>133</v>
      </c>
      <c r="BE239" s="200">
        <f>IF(N239="základní",J239,0)</f>
        <v>0</v>
      </c>
      <c r="BF239" s="200">
        <f>IF(N239="snížená",J239,0)</f>
        <v>0</v>
      </c>
      <c r="BG239" s="200">
        <f>IF(N239="zákl. přenesená",J239,0)</f>
        <v>0</v>
      </c>
      <c r="BH239" s="200">
        <f>IF(N239="sníž. přenesená",J239,0)</f>
        <v>0</v>
      </c>
      <c r="BI239" s="200">
        <f>IF(N239="nulová",J239,0)</f>
        <v>0</v>
      </c>
      <c r="BJ239" s="17" t="s">
        <v>80</v>
      </c>
      <c r="BK239" s="200">
        <f>ROUND(I239*H239,2)</f>
        <v>0</v>
      </c>
      <c r="BL239" s="17" t="s">
        <v>197</v>
      </c>
      <c r="BM239" s="199" t="s">
        <v>635</v>
      </c>
    </row>
    <row r="240" spans="1:65" s="2" customFormat="1" ht="16.5" customHeight="1">
      <c r="A240" s="34"/>
      <c r="B240" s="35"/>
      <c r="C240" s="187" t="s">
        <v>374</v>
      </c>
      <c r="D240" s="187" t="s">
        <v>136</v>
      </c>
      <c r="E240" s="188" t="s">
        <v>636</v>
      </c>
      <c r="F240" s="189" t="s">
        <v>570</v>
      </c>
      <c r="G240" s="190" t="s">
        <v>139</v>
      </c>
      <c r="H240" s="191">
        <v>3</v>
      </c>
      <c r="I240" s="192"/>
      <c r="J240" s="193">
        <f>ROUND(I240*H240,2)</f>
        <v>0</v>
      </c>
      <c r="K240" s="194"/>
      <c r="L240" s="39"/>
      <c r="M240" s="245" t="s">
        <v>1</v>
      </c>
      <c r="N240" s="246" t="s">
        <v>37</v>
      </c>
      <c r="O240" s="247"/>
      <c r="P240" s="248">
        <f>O240*H240</f>
        <v>0</v>
      </c>
      <c r="Q240" s="248">
        <v>0</v>
      </c>
      <c r="R240" s="248">
        <f>Q240*H240</f>
        <v>0</v>
      </c>
      <c r="S240" s="248">
        <v>0</v>
      </c>
      <c r="T240" s="249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99" t="s">
        <v>197</v>
      </c>
      <c r="AT240" s="199" t="s">
        <v>136</v>
      </c>
      <c r="AU240" s="199" t="s">
        <v>82</v>
      </c>
      <c r="AY240" s="17" t="s">
        <v>133</v>
      </c>
      <c r="BE240" s="200">
        <f>IF(N240="základní",J240,0)</f>
        <v>0</v>
      </c>
      <c r="BF240" s="200">
        <f>IF(N240="snížená",J240,0)</f>
        <v>0</v>
      </c>
      <c r="BG240" s="200">
        <f>IF(N240="zákl. přenesená",J240,0)</f>
        <v>0</v>
      </c>
      <c r="BH240" s="200">
        <f>IF(N240="sníž. přenesená",J240,0)</f>
        <v>0</v>
      </c>
      <c r="BI240" s="200">
        <f>IF(N240="nulová",J240,0)</f>
        <v>0</v>
      </c>
      <c r="BJ240" s="17" t="s">
        <v>80</v>
      </c>
      <c r="BK240" s="200">
        <f>ROUND(I240*H240,2)</f>
        <v>0</v>
      </c>
      <c r="BL240" s="17" t="s">
        <v>197</v>
      </c>
      <c r="BM240" s="199" t="s">
        <v>637</v>
      </c>
    </row>
    <row r="241" spans="1:31" s="2" customFormat="1" ht="6.95" customHeight="1">
      <c r="A241" s="34"/>
      <c r="B241" s="54"/>
      <c r="C241" s="55"/>
      <c r="D241" s="55"/>
      <c r="E241" s="55"/>
      <c r="F241" s="55"/>
      <c r="G241" s="55"/>
      <c r="H241" s="55"/>
      <c r="I241" s="55"/>
      <c r="J241" s="55"/>
      <c r="K241" s="55"/>
      <c r="L241" s="39"/>
      <c r="M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</row>
  </sheetData>
  <sheetProtection algorithmName="SHA-512" hashValue="yXv0WUO+WIiGFDAoC67WvdLiFKsuYYdPV71+dMXdaCza/S2qJkE6qHffYWQN+BO7nj+iY4ugJ51w8mlfLq8qhw==" saltValue="fZn6XFdpE3y8qhLdojg9rz/ZXQO7p/MmFu3zYNESs0a8esvN7qtNTTJj9Nc9A/IwAdgjQWNwrjrTxAQyJL4iPA==" spinCount="100000" sheet="1" objects="1" scenarios="1" formatColumns="0" formatRows="0" autoFilter="0"/>
  <autoFilter ref="C127:K240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4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AT2" s="17" t="s">
        <v>91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82</v>
      </c>
    </row>
    <row r="4" spans="2:46" s="1" customFormat="1" ht="24.95" customHeight="1">
      <c r="B4" s="20"/>
      <c r="D4" s="110" t="s">
        <v>98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291" t="str">
        <f>'Rekapitulace stavby'!K6</f>
        <v>Šlejnická 5, Praha 6</v>
      </c>
      <c r="F7" s="292"/>
      <c r="G7" s="292"/>
      <c r="H7" s="292"/>
      <c r="L7" s="20"/>
    </row>
    <row r="8" spans="1:31" s="2" customFormat="1" ht="12" customHeight="1">
      <c r="A8" s="34"/>
      <c r="B8" s="39"/>
      <c r="C8" s="34"/>
      <c r="D8" s="112" t="s">
        <v>99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3" t="s">
        <v>638</v>
      </c>
      <c r="F9" s="294"/>
      <c r="G9" s="294"/>
      <c r="H9" s="294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>
        <f>'Rekapitulace stavby'!AN8</f>
        <v>45411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23</v>
      </c>
      <c r="E14" s="34"/>
      <c r="F14" s="34"/>
      <c r="G14" s="34"/>
      <c r="H14" s="34"/>
      <c r="I14" s="112" t="s">
        <v>24</v>
      </c>
      <c r="J14" s="11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tr">
        <f>IF('Rekapitulace stavby'!E11="","",'Rekapitulace stavby'!E11)</f>
        <v xml:space="preserve"> </v>
      </c>
      <c r="F15" s="34"/>
      <c r="G15" s="34"/>
      <c r="H15" s="34"/>
      <c r="I15" s="112" t="s">
        <v>25</v>
      </c>
      <c r="J15" s="11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26</v>
      </c>
      <c r="E17" s="34"/>
      <c r="F17" s="34"/>
      <c r="G17" s="34"/>
      <c r="H17" s="34"/>
      <c r="I17" s="112" t="s">
        <v>24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5" t="str">
        <f>'Rekapitulace stavby'!E14</f>
        <v>Vyplň údaj</v>
      </c>
      <c r="F18" s="296"/>
      <c r="G18" s="296"/>
      <c r="H18" s="296"/>
      <c r="I18" s="112" t="s">
        <v>25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28</v>
      </c>
      <c r="E20" s="34"/>
      <c r="F20" s="34"/>
      <c r="G20" s="34"/>
      <c r="H20" s="34"/>
      <c r="I20" s="112" t="s">
        <v>24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 xml:space="preserve"> </v>
      </c>
      <c r="F21" s="34"/>
      <c r="G21" s="34"/>
      <c r="H21" s="34"/>
      <c r="I21" s="112" t="s">
        <v>25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29</v>
      </c>
      <c r="E23" s="34"/>
      <c r="F23" s="34"/>
      <c r="G23" s="34"/>
      <c r="H23" s="34"/>
      <c r="I23" s="112" t="s">
        <v>24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25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31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297" t="s">
        <v>1</v>
      </c>
      <c r="F27" s="297"/>
      <c r="G27" s="297"/>
      <c r="H27" s="297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32</v>
      </c>
      <c r="E30" s="34"/>
      <c r="F30" s="34"/>
      <c r="G30" s="34"/>
      <c r="H30" s="34"/>
      <c r="I30" s="34"/>
      <c r="J30" s="120">
        <f>ROUND(J128,2)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34</v>
      </c>
      <c r="G32" s="34"/>
      <c r="H32" s="34"/>
      <c r="I32" s="121" t="s">
        <v>33</v>
      </c>
      <c r="J32" s="121" t="s">
        <v>35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36</v>
      </c>
      <c r="E33" s="112" t="s">
        <v>37</v>
      </c>
      <c r="F33" s="123">
        <f>ROUND((SUM(BE128:BE248)),2)</f>
        <v>0</v>
      </c>
      <c r="G33" s="34"/>
      <c r="H33" s="34"/>
      <c r="I33" s="124">
        <v>0.21</v>
      </c>
      <c r="J33" s="123">
        <f>ROUND(((SUM(BE128:BE248))*I33),2)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38</v>
      </c>
      <c r="F34" s="123">
        <f>ROUND((SUM(BF128:BF248)),2)</f>
        <v>0</v>
      </c>
      <c r="G34" s="34"/>
      <c r="H34" s="34"/>
      <c r="I34" s="124">
        <v>0.12</v>
      </c>
      <c r="J34" s="123">
        <f>ROUND(((SUM(BF128:BF248))*I34),2)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39</v>
      </c>
      <c r="F35" s="123">
        <f>ROUND((SUM(BG128:BG248)),2)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40</v>
      </c>
      <c r="F36" s="123">
        <f>ROUND((SUM(BH128:BH248)),2)</f>
        <v>0</v>
      </c>
      <c r="G36" s="34"/>
      <c r="H36" s="34"/>
      <c r="I36" s="124">
        <v>0.12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41</v>
      </c>
      <c r="F37" s="123">
        <f>ROUND((SUM(BI128:BI248)),2)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42</v>
      </c>
      <c r="E39" s="127"/>
      <c r="F39" s="127"/>
      <c r="G39" s="128" t="s">
        <v>43</v>
      </c>
      <c r="H39" s="129" t="s">
        <v>44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45</v>
      </c>
      <c r="E50" s="133"/>
      <c r="F50" s="133"/>
      <c r="G50" s="132" t="s">
        <v>46</v>
      </c>
      <c r="H50" s="133"/>
      <c r="I50" s="133"/>
      <c r="J50" s="133"/>
      <c r="K50" s="133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4" t="s">
        <v>47</v>
      </c>
      <c r="E61" s="135"/>
      <c r="F61" s="136" t="s">
        <v>48</v>
      </c>
      <c r="G61" s="134" t="s">
        <v>47</v>
      </c>
      <c r="H61" s="135"/>
      <c r="I61" s="135"/>
      <c r="J61" s="137" t="s">
        <v>48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2" t="s">
        <v>49</v>
      </c>
      <c r="E65" s="138"/>
      <c r="F65" s="138"/>
      <c r="G65" s="132" t="s">
        <v>50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4" t="s">
        <v>47</v>
      </c>
      <c r="E76" s="135"/>
      <c r="F76" s="136" t="s">
        <v>48</v>
      </c>
      <c r="G76" s="134" t="s">
        <v>47</v>
      </c>
      <c r="H76" s="135"/>
      <c r="I76" s="135"/>
      <c r="J76" s="137" t="s">
        <v>48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101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298" t="str">
        <f>E7</f>
        <v>Šlejnická 5, Praha 6</v>
      </c>
      <c r="F85" s="299"/>
      <c r="G85" s="299"/>
      <c r="H85" s="299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99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50" t="str">
        <f>E9</f>
        <v>06 - Oprava bytu č. 604</v>
      </c>
      <c r="F87" s="300"/>
      <c r="G87" s="300"/>
      <c r="H87" s="300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>
        <f>IF(J12="","",J12)</f>
        <v>45411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23</v>
      </c>
      <c r="D91" s="36"/>
      <c r="E91" s="36"/>
      <c r="F91" s="27" t="str">
        <f>E15</f>
        <v xml:space="preserve"> </v>
      </c>
      <c r="G91" s="36"/>
      <c r="H91" s="36"/>
      <c r="I91" s="29" t="s">
        <v>28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26</v>
      </c>
      <c r="D92" s="36"/>
      <c r="E92" s="36"/>
      <c r="F92" s="27" t="str">
        <f>IF(E18="","",E18)</f>
        <v>Vyplň údaj</v>
      </c>
      <c r="G92" s="36"/>
      <c r="H92" s="36"/>
      <c r="I92" s="29" t="s">
        <v>29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102</v>
      </c>
      <c r="D94" s="144"/>
      <c r="E94" s="144"/>
      <c r="F94" s="144"/>
      <c r="G94" s="144"/>
      <c r="H94" s="144"/>
      <c r="I94" s="144"/>
      <c r="J94" s="145" t="s">
        <v>103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104</v>
      </c>
      <c r="D96" s="36"/>
      <c r="E96" s="36"/>
      <c r="F96" s="36"/>
      <c r="G96" s="36"/>
      <c r="H96" s="36"/>
      <c r="I96" s="36"/>
      <c r="J96" s="84">
        <f>J128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105</v>
      </c>
    </row>
    <row r="97" spans="2:12" s="9" customFormat="1" ht="24.95" customHeight="1">
      <c r="B97" s="147"/>
      <c r="C97" s="148"/>
      <c r="D97" s="149" t="s">
        <v>106</v>
      </c>
      <c r="E97" s="150"/>
      <c r="F97" s="150"/>
      <c r="G97" s="150"/>
      <c r="H97" s="150"/>
      <c r="I97" s="150"/>
      <c r="J97" s="151">
        <f>J129</f>
        <v>0</v>
      </c>
      <c r="K97" s="148"/>
      <c r="L97" s="152"/>
    </row>
    <row r="98" spans="2:12" s="10" customFormat="1" ht="19.9" customHeight="1">
      <c r="B98" s="153"/>
      <c r="C98" s="154"/>
      <c r="D98" s="155" t="s">
        <v>107</v>
      </c>
      <c r="E98" s="156"/>
      <c r="F98" s="156"/>
      <c r="G98" s="156"/>
      <c r="H98" s="156"/>
      <c r="I98" s="156"/>
      <c r="J98" s="157">
        <f>J130</f>
        <v>0</v>
      </c>
      <c r="K98" s="154"/>
      <c r="L98" s="158"/>
    </row>
    <row r="99" spans="2:12" s="10" customFormat="1" ht="19.9" customHeight="1">
      <c r="B99" s="153"/>
      <c r="C99" s="154"/>
      <c r="D99" s="155" t="s">
        <v>108</v>
      </c>
      <c r="E99" s="156"/>
      <c r="F99" s="156"/>
      <c r="G99" s="156"/>
      <c r="H99" s="156"/>
      <c r="I99" s="156"/>
      <c r="J99" s="157">
        <f>J135</f>
        <v>0</v>
      </c>
      <c r="K99" s="154"/>
      <c r="L99" s="158"/>
    </row>
    <row r="100" spans="2:12" s="10" customFormat="1" ht="19.9" customHeight="1">
      <c r="B100" s="153"/>
      <c r="C100" s="154"/>
      <c r="D100" s="155" t="s">
        <v>109</v>
      </c>
      <c r="E100" s="156"/>
      <c r="F100" s="156"/>
      <c r="G100" s="156"/>
      <c r="H100" s="156"/>
      <c r="I100" s="156"/>
      <c r="J100" s="157">
        <f>J148</f>
        <v>0</v>
      </c>
      <c r="K100" s="154"/>
      <c r="L100" s="158"/>
    </row>
    <row r="101" spans="2:12" s="10" customFormat="1" ht="19.9" customHeight="1">
      <c r="B101" s="153"/>
      <c r="C101" s="154"/>
      <c r="D101" s="155" t="s">
        <v>110</v>
      </c>
      <c r="E101" s="156"/>
      <c r="F101" s="156"/>
      <c r="G101" s="156"/>
      <c r="H101" s="156"/>
      <c r="I101" s="156"/>
      <c r="J101" s="157">
        <f>J156</f>
        <v>0</v>
      </c>
      <c r="K101" s="154"/>
      <c r="L101" s="158"/>
    </row>
    <row r="102" spans="2:12" s="9" customFormat="1" ht="24.95" customHeight="1">
      <c r="B102" s="147"/>
      <c r="C102" s="148"/>
      <c r="D102" s="149" t="s">
        <v>111</v>
      </c>
      <c r="E102" s="150"/>
      <c r="F102" s="150"/>
      <c r="G102" s="150"/>
      <c r="H102" s="150"/>
      <c r="I102" s="150"/>
      <c r="J102" s="151">
        <f>J159</f>
        <v>0</v>
      </c>
      <c r="K102" s="148"/>
      <c r="L102" s="152"/>
    </row>
    <row r="103" spans="2:12" s="10" customFormat="1" ht="19.9" customHeight="1">
      <c r="B103" s="153"/>
      <c r="C103" s="154"/>
      <c r="D103" s="155" t="s">
        <v>112</v>
      </c>
      <c r="E103" s="156"/>
      <c r="F103" s="156"/>
      <c r="G103" s="156"/>
      <c r="H103" s="156"/>
      <c r="I103" s="156"/>
      <c r="J103" s="157">
        <f>J160</f>
        <v>0</v>
      </c>
      <c r="K103" s="154"/>
      <c r="L103" s="158"/>
    </row>
    <row r="104" spans="2:12" s="10" customFormat="1" ht="19.9" customHeight="1">
      <c r="B104" s="153"/>
      <c r="C104" s="154"/>
      <c r="D104" s="155" t="s">
        <v>113</v>
      </c>
      <c r="E104" s="156"/>
      <c r="F104" s="156"/>
      <c r="G104" s="156"/>
      <c r="H104" s="156"/>
      <c r="I104" s="156"/>
      <c r="J104" s="157">
        <f>J185</f>
        <v>0</v>
      </c>
      <c r="K104" s="154"/>
      <c r="L104" s="158"/>
    </row>
    <row r="105" spans="2:12" s="10" customFormat="1" ht="19.9" customHeight="1">
      <c r="B105" s="153"/>
      <c r="C105" s="154"/>
      <c r="D105" s="155" t="s">
        <v>114</v>
      </c>
      <c r="E105" s="156"/>
      <c r="F105" s="156"/>
      <c r="G105" s="156"/>
      <c r="H105" s="156"/>
      <c r="I105" s="156"/>
      <c r="J105" s="157">
        <f>J191</f>
        <v>0</v>
      </c>
      <c r="K105" s="154"/>
      <c r="L105" s="158"/>
    </row>
    <row r="106" spans="2:12" s="10" customFormat="1" ht="19.9" customHeight="1">
      <c r="B106" s="153"/>
      <c r="C106" s="154"/>
      <c r="D106" s="155" t="s">
        <v>115</v>
      </c>
      <c r="E106" s="156"/>
      <c r="F106" s="156"/>
      <c r="G106" s="156"/>
      <c r="H106" s="156"/>
      <c r="I106" s="156"/>
      <c r="J106" s="157">
        <f>J197</f>
        <v>0</v>
      </c>
      <c r="K106" s="154"/>
      <c r="L106" s="158"/>
    </row>
    <row r="107" spans="2:12" s="10" customFormat="1" ht="19.9" customHeight="1">
      <c r="B107" s="153"/>
      <c r="C107" s="154"/>
      <c r="D107" s="155" t="s">
        <v>116</v>
      </c>
      <c r="E107" s="156"/>
      <c r="F107" s="156"/>
      <c r="G107" s="156"/>
      <c r="H107" s="156"/>
      <c r="I107" s="156"/>
      <c r="J107" s="157">
        <f>J213</f>
        <v>0</v>
      </c>
      <c r="K107" s="154"/>
      <c r="L107" s="158"/>
    </row>
    <row r="108" spans="2:12" s="10" customFormat="1" ht="19.9" customHeight="1">
      <c r="B108" s="153"/>
      <c r="C108" s="154"/>
      <c r="D108" s="155" t="s">
        <v>117</v>
      </c>
      <c r="E108" s="156"/>
      <c r="F108" s="156"/>
      <c r="G108" s="156"/>
      <c r="H108" s="156"/>
      <c r="I108" s="156"/>
      <c r="J108" s="157">
        <f>J247</f>
        <v>0</v>
      </c>
      <c r="K108" s="154"/>
      <c r="L108" s="158"/>
    </row>
    <row r="109" spans="1:31" s="2" customFormat="1" ht="21.75" customHeight="1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54"/>
      <c r="C110" s="55"/>
      <c r="D110" s="55"/>
      <c r="E110" s="55"/>
      <c r="F110" s="55"/>
      <c r="G110" s="55"/>
      <c r="H110" s="55"/>
      <c r="I110" s="55"/>
      <c r="J110" s="55"/>
      <c r="K110" s="55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4" spans="1:31" s="2" customFormat="1" ht="6.95" customHeight="1">
      <c r="A114" s="34"/>
      <c r="B114" s="56"/>
      <c r="C114" s="57"/>
      <c r="D114" s="57"/>
      <c r="E114" s="57"/>
      <c r="F114" s="57"/>
      <c r="G114" s="57"/>
      <c r="H114" s="57"/>
      <c r="I114" s="57"/>
      <c r="J114" s="57"/>
      <c r="K114" s="57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24.95" customHeight="1">
      <c r="A115" s="34"/>
      <c r="B115" s="35"/>
      <c r="C115" s="23" t="s">
        <v>118</v>
      </c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16</v>
      </c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6.5" customHeight="1">
      <c r="A118" s="34"/>
      <c r="B118" s="35"/>
      <c r="C118" s="36"/>
      <c r="D118" s="36"/>
      <c r="E118" s="298" t="str">
        <f>E7</f>
        <v>Šlejnická 5, Praha 6</v>
      </c>
      <c r="F118" s="299"/>
      <c r="G118" s="299"/>
      <c r="H118" s="299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99</v>
      </c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6.5" customHeight="1">
      <c r="A120" s="34"/>
      <c r="B120" s="35"/>
      <c r="C120" s="36"/>
      <c r="D120" s="36"/>
      <c r="E120" s="250" t="str">
        <f>E9</f>
        <v>06 - Oprava bytu č. 604</v>
      </c>
      <c r="F120" s="300"/>
      <c r="G120" s="300"/>
      <c r="H120" s="300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2" customHeight="1">
      <c r="A122" s="34"/>
      <c r="B122" s="35"/>
      <c r="C122" s="29" t="s">
        <v>20</v>
      </c>
      <c r="D122" s="36"/>
      <c r="E122" s="36"/>
      <c r="F122" s="27" t="str">
        <f>F12</f>
        <v xml:space="preserve"> </v>
      </c>
      <c r="G122" s="36"/>
      <c r="H122" s="36"/>
      <c r="I122" s="29" t="s">
        <v>22</v>
      </c>
      <c r="J122" s="66">
        <f>IF(J12="","",J12)</f>
        <v>45411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6.95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5.2" customHeight="1">
      <c r="A124" s="34"/>
      <c r="B124" s="35"/>
      <c r="C124" s="29" t="s">
        <v>23</v>
      </c>
      <c r="D124" s="36"/>
      <c r="E124" s="36"/>
      <c r="F124" s="27" t="str">
        <f>E15</f>
        <v xml:space="preserve"> </v>
      </c>
      <c r="G124" s="36"/>
      <c r="H124" s="36"/>
      <c r="I124" s="29" t="s">
        <v>28</v>
      </c>
      <c r="J124" s="32" t="str">
        <f>E21</f>
        <v xml:space="preserve"> 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5.2" customHeight="1">
      <c r="A125" s="34"/>
      <c r="B125" s="35"/>
      <c r="C125" s="29" t="s">
        <v>26</v>
      </c>
      <c r="D125" s="36"/>
      <c r="E125" s="36"/>
      <c r="F125" s="27" t="str">
        <f>IF(E18="","",E18)</f>
        <v>Vyplň údaj</v>
      </c>
      <c r="G125" s="36"/>
      <c r="H125" s="36"/>
      <c r="I125" s="29" t="s">
        <v>29</v>
      </c>
      <c r="J125" s="32" t="str">
        <f>E24</f>
        <v xml:space="preserve"> </v>
      </c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0.35" customHeight="1">
      <c r="A126" s="34"/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11" customFormat="1" ht="29.25" customHeight="1">
      <c r="A127" s="159"/>
      <c r="B127" s="160"/>
      <c r="C127" s="161" t="s">
        <v>119</v>
      </c>
      <c r="D127" s="162" t="s">
        <v>57</v>
      </c>
      <c r="E127" s="162" t="s">
        <v>53</v>
      </c>
      <c r="F127" s="162" t="s">
        <v>54</v>
      </c>
      <c r="G127" s="162" t="s">
        <v>120</v>
      </c>
      <c r="H127" s="162" t="s">
        <v>121</v>
      </c>
      <c r="I127" s="162" t="s">
        <v>122</v>
      </c>
      <c r="J127" s="163" t="s">
        <v>103</v>
      </c>
      <c r="K127" s="164" t="s">
        <v>123</v>
      </c>
      <c r="L127" s="165"/>
      <c r="M127" s="75" t="s">
        <v>1</v>
      </c>
      <c r="N127" s="76" t="s">
        <v>36</v>
      </c>
      <c r="O127" s="76" t="s">
        <v>124</v>
      </c>
      <c r="P127" s="76" t="s">
        <v>125</v>
      </c>
      <c r="Q127" s="76" t="s">
        <v>126</v>
      </c>
      <c r="R127" s="76" t="s">
        <v>127</v>
      </c>
      <c r="S127" s="76" t="s">
        <v>128</v>
      </c>
      <c r="T127" s="77" t="s">
        <v>129</v>
      </c>
      <c r="U127" s="159"/>
      <c r="V127" s="159"/>
      <c r="W127" s="159"/>
      <c r="X127" s="159"/>
      <c r="Y127" s="159"/>
      <c r="Z127" s="159"/>
      <c r="AA127" s="159"/>
      <c r="AB127" s="159"/>
      <c r="AC127" s="159"/>
      <c r="AD127" s="159"/>
      <c r="AE127" s="159"/>
    </row>
    <row r="128" spans="1:63" s="2" customFormat="1" ht="22.9" customHeight="1">
      <c r="A128" s="34"/>
      <c r="B128" s="35"/>
      <c r="C128" s="82" t="s">
        <v>130</v>
      </c>
      <c r="D128" s="36"/>
      <c r="E128" s="36"/>
      <c r="F128" s="36"/>
      <c r="G128" s="36"/>
      <c r="H128" s="36"/>
      <c r="I128" s="36"/>
      <c r="J128" s="166">
        <f>BK128</f>
        <v>0</v>
      </c>
      <c r="K128" s="36"/>
      <c r="L128" s="39"/>
      <c r="M128" s="78"/>
      <c r="N128" s="167"/>
      <c r="O128" s="79"/>
      <c r="P128" s="168">
        <f>P129+P159</f>
        <v>0</v>
      </c>
      <c r="Q128" s="79"/>
      <c r="R128" s="168">
        <f>R129+R159</f>
        <v>0.33505392</v>
      </c>
      <c r="S128" s="79"/>
      <c r="T128" s="169">
        <f>T129+T159</f>
        <v>0.09987362000000001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71</v>
      </c>
      <c r="AU128" s="17" t="s">
        <v>105</v>
      </c>
      <c r="BK128" s="170">
        <f>BK129+BK159</f>
        <v>0</v>
      </c>
    </row>
    <row r="129" spans="2:63" s="12" customFormat="1" ht="25.9" customHeight="1">
      <c r="B129" s="171"/>
      <c r="C129" s="172"/>
      <c r="D129" s="173" t="s">
        <v>71</v>
      </c>
      <c r="E129" s="174" t="s">
        <v>131</v>
      </c>
      <c r="F129" s="174" t="s">
        <v>132</v>
      </c>
      <c r="G129" s="172"/>
      <c r="H129" s="172"/>
      <c r="I129" s="175"/>
      <c r="J129" s="176">
        <f>BK129</f>
        <v>0</v>
      </c>
      <c r="K129" s="172"/>
      <c r="L129" s="177"/>
      <c r="M129" s="178"/>
      <c r="N129" s="179"/>
      <c r="O129" s="179"/>
      <c r="P129" s="180">
        <f>P130+P135+P148+P156</f>
        <v>0</v>
      </c>
      <c r="Q129" s="179"/>
      <c r="R129" s="180">
        <f>R130+R135+R148+R156</f>
        <v>0.0750868</v>
      </c>
      <c r="S129" s="179"/>
      <c r="T129" s="181">
        <f>T130+T135+T148+T156</f>
        <v>0</v>
      </c>
      <c r="AR129" s="182" t="s">
        <v>80</v>
      </c>
      <c r="AT129" s="183" t="s">
        <v>71</v>
      </c>
      <c r="AU129" s="183" t="s">
        <v>72</v>
      </c>
      <c r="AY129" s="182" t="s">
        <v>133</v>
      </c>
      <c r="BK129" s="184">
        <f>BK130+BK135+BK148+BK156</f>
        <v>0</v>
      </c>
    </row>
    <row r="130" spans="2:63" s="12" customFormat="1" ht="22.9" customHeight="1">
      <c r="B130" s="171"/>
      <c r="C130" s="172"/>
      <c r="D130" s="173" t="s">
        <v>71</v>
      </c>
      <c r="E130" s="185" t="s">
        <v>134</v>
      </c>
      <c r="F130" s="185" t="s">
        <v>135</v>
      </c>
      <c r="G130" s="172"/>
      <c r="H130" s="172"/>
      <c r="I130" s="175"/>
      <c r="J130" s="186">
        <f>BK130</f>
        <v>0</v>
      </c>
      <c r="K130" s="172"/>
      <c r="L130" s="177"/>
      <c r="M130" s="178"/>
      <c r="N130" s="179"/>
      <c r="O130" s="179"/>
      <c r="P130" s="180">
        <f>SUM(P131:P134)</f>
        <v>0</v>
      </c>
      <c r="Q130" s="179"/>
      <c r="R130" s="180">
        <f>SUM(R131:R134)</f>
        <v>0.0739</v>
      </c>
      <c r="S130" s="179"/>
      <c r="T130" s="181">
        <f>SUM(T131:T134)</f>
        <v>0</v>
      </c>
      <c r="AR130" s="182" t="s">
        <v>80</v>
      </c>
      <c r="AT130" s="183" t="s">
        <v>71</v>
      </c>
      <c r="AU130" s="183" t="s">
        <v>80</v>
      </c>
      <c r="AY130" s="182" t="s">
        <v>133</v>
      </c>
      <c r="BK130" s="184">
        <f>SUM(BK131:BK134)</f>
        <v>0</v>
      </c>
    </row>
    <row r="131" spans="1:65" s="2" customFormat="1" ht="24.2" customHeight="1">
      <c r="A131" s="34"/>
      <c r="B131" s="35"/>
      <c r="C131" s="187" t="s">
        <v>80</v>
      </c>
      <c r="D131" s="187" t="s">
        <v>136</v>
      </c>
      <c r="E131" s="188" t="s">
        <v>137</v>
      </c>
      <c r="F131" s="189" t="s">
        <v>138</v>
      </c>
      <c r="G131" s="190" t="s">
        <v>139</v>
      </c>
      <c r="H131" s="191">
        <v>10</v>
      </c>
      <c r="I131" s="192"/>
      <c r="J131" s="193">
        <f>ROUND(I131*H131,2)</f>
        <v>0</v>
      </c>
      <c r="K131" s="194"/>
      <c r="L131" s="39"/>
      <c r="M131" s="195" t="s">
        <v>1</v>
      </c>
      <c r="N131" s="196" t="s">
        <v>37</v>
      </c>
      <c r="O131" s="71"/>
      <c r="P131" s="197">
        <f>O131*H131</f>
        <v>0</v>
      </c>
      <c r="Q131" s="197">
        <v>0.0034</v>
      </c>
      <c r="R131" s="197">
        <f>Q131*H131</f>
        <v>0.033999999999999996</v>
      </c>
      <c r="S131" s="197">
        <v>0</v>
      </c>
      <c r="T131" s="198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9" t="s">
        <v>140</v>
      </c>
      <c r="AT131" s="199" t="s">
        <v>136</v>
      </c>
      <c r="AU131" s="199" t="s">
        <v>82</v>
      </c>
      <c r="AY131" s="17" t="s">
        <v>133</v>
      </c>
      <c r="BE131" s="200">
        <f>IF(N131="základní",J131,0)</f>
        <v>0</v>
      </c>
      <c r="BF131" s="200">
        <f>IF(N131="snížená",J131,0)</f>
        <v>0</v>
      </c>
      <c r="BG131" s="200">
        <f>IF(N131="zákl. přenesená",J131,0)</f>
        <v>0</v>
      </c>
      <c r="BH131" s="200">
        <f>IF(N131="sníž. přenesená",J131,0)</f>
        <v>0</v>
      </c>
      <c r="BI131" s="200">
        <f>IF(N131="nulová",J131,0)</f>
        <v>0</v>
      </c>
      <c r="BJ131" s="17" t="s">
        <v>80</v>
      </c>
      <c r="BK131" s="200">
        <f>ROUND(I131*H131,2)</f>
        <v>0</v>
      </c>
      <c r="BL131" s="17" t="s">
        <v>140</v>
      </c>
      <c r="BM131" s="199" t="s">
        <v>639</v>
      </c>
    </row>
    <row r="132" spans="1:65" s="2" customFormat="1" ht="24.2" customHeight="1">
      <c r="A132" s="34"/>
      <c r="B132" s="35"/>
      <c r="C132" s="187" t="s">
        <v>82</v>
      </c>
      <c r="D132" s="187" t="s">
        <v>136</v>
      </c>
      <c r="E132" s="188" t="s">
        <v>574</v>
      </c>
      <c r="F132" s="189" t="s">
        <v>575</v>
      </c>
      <c r="G132" s="190" t="s">
        <v>146</v>
      </c>
      <c r="H132" s="191">
        <v>1</v>
      </c>
      <c r="I132" s="192"/>
      <c r="J132" s="193">
        <f>ROUND(I132*H132,2)</f>
        <v>0</v>
      </c>
      <c r="K132" s="194"/>
      <c r="L132" s="39"/>
      <c r="M132" s="195" t="s">
        <v>1</v>
      </c>
      <c r="N132" s="196" t="s">
        <v>37</v>
      </c>
      <c r="O132" s="71"/>
      <c r="P132" s="197">
        <f>O132*H132</f>
        <v>0</v>
      </c>
      <c r="Q132" s="197">
        <v>0.0399</v>
      </c>
      <c r="R132" s="197">
        <f>Q132*H132</f>
        <v>0.0399</v>
      </c>
      <c r="S132" s="197">
        <v>0</v>
      </c>
      <c r="T132" s="198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9" t="s">
        <v>140</v>
      </c>
      <c r="AT132" s="199" t="s">
        <v>136</v>
      </c>
      <c r="AU132" s="199" t="s">
        <v>82</v>
      </c>
      <c r="AY132" s="17" t="s">
        <v>133</v>
      </c>
      <c r="BE132" s="200">
        <f>IF(N132="základní",J132,0)</f>
        <v>0</v>
      </c>
      <c r="BF132" s="200">
        <f>IF(N132="snížená",J132,0)</f>
        <v>0</v>
      </c>
      <c r="BG132" s="200">
        <f>IF(N132="zákl. přenesená",J132,0)</f>
        <v>0</v>
      </c>
      <c r="BH132" s="200">
        <f>IF(N132="sníž. přenesená",J132,0)</f>
        <v>0</v>
      </c>
      <c r="BI132" s="200">
        <f>IF(N132="nulová",J132,0)</f>
        <v>0</v>
      </c>
      <c r="BJ132" s="17" t="s">
        <v>80</v>
      </c>
      <c r="BK132" s="200">
        <f>ROUND(I132*H132,2)</f>
        <v>0</v>
      </c>
      <c r="BL132" s="17" t="s">
        <v>140</v>
      </c>
      <c r="BM132" s="199" t="s">
        <v>640</v>
      </c>
    </row>
    <row r="133" spans="2:51" s="13" customFormat="1" ht="11.25">
      <c r="B133" s="201"/>
      <c r="C133" s="202"/>
      <c r="D133" s="203" t="s">
        <v>148</v>
      </c>
      <c r="E133" s="204" t="s">
        <v>1</v>
      </c>
      <c r="F133" s="205" t="s">
        <v>577</v>
      </c>
      <c r="G133" s="202"/>
      <c r="H133" s="204" t="s">
        <v>1</v>
      </c>
      <c r="I133" s="206"/>
      <c r="J133" s="202"/>
      <c r="K133" s="202"/>
      <c r="L133" s="207"/>
      <c r="M133" s="208"/>
      <c r="N133" s="209"/>
      <c r="O133" s="209"/>
      <c r="P133" s="209"/>
      <c r="Q133" s="209"/>
      <c r="R133" s="209"/>
      <c r="S133" s="209"/>
      <c r="T133" s="210"/>
      <c r="AT133" s="211" t="s">
        <v>148</v>
      </c>
      <c r="AU133" s="211" t="s">
        <v>82</v>
      </c>
      <c r="AV133" s="13" t="s">
        <v>80</v>
      </c>
      <c r="AW133" s="13" t="s">
        <v>30</v>
      </c>
      <c r="AX133" s="13" t="s">
        <v>72</v>
      </c>
      <c r="AY133" s="211" t="s">
        <v>133</v>
      </c>
    </row>
    <row r="134" spans="2:51" s="14" customFormat="1" ht="11.25">
      <c r="B134" s="212"/>
      <c r="C134" s="213"/>
      <c r="D134" s="203" t="s">
        <v>148</v>
      </c>
      <c r="E134" s="214" t="s">
        <v>1</v>
      </c>
      <c r="F134" s="215" t="s">
        <v>578</v>
      </c>
      <c r="G134" s="213"/>
      <c r="H134" s="216">
        <v>1</v>
      </c>
      <c r="I134" s="217"/>
      <c r="J134" s="213"/>
      <c r="K134" s="213"/>
      <c r="L134" s="218"/>
      <c r="M134" s="219"/>
      <c r="N134" s="220"/>
      <c r="O134" s="220"/>
      <c r="P134" s="220"/>
      <c r="Q134" s="220"/>
      <c r="R134" s="220"/>
      <c r="S134" s="220"/>
      <c r="T134" s="221"/>
      <c r="AT134" s="222" t="s">
        <v>148</v>
      </c>
      <c r="AU134" s="222" t="s">
        <v>82</v>
      </c>
      <c r="AV134" s="14" t="s">
        <v>82</v>
      </c>
      <c r="AW134" s="14" t="s">
        <v>30</v>
      </c>
      <c r="AX134" s="14" t="s">
        <v>80</v>
      </c>
      <c r="AY134" s="222" t="s">
        <v>133</v>
      </c>
    </row>
    <row r="135" spans="2:63" s="12" customFormat="1" ht="22.9" customHeight="1">
      <c r="B135" s="171"/>
      <c r="C135" s="172"/>
      <c r="D135" s="173" t="s">
        <v>71</v>
      </c>
      <c r="E135" s="185" t="s">
        <v>142</v>
      </c>
      <c r="F135" s="185" t="s">
        <v>143</v>
      </c>
      <c r="G135" s="172"/>
      <c r="H135" s="172"/>
      <c r="I135" s="175"/>
      <c r="J135" s="186">
        <f>BK135</f>
        <v>0</v>
      </c>
      <c r="K135" s="172"/>
      <c r="L135" s="177"/>
      <c r="M135" s="178"/>
      <c r="N135" s="179"/>
      <c r="O135" s="179"/>
      <c r="P135" s="180">
        <f>SUM(P136:P147)</f>
        <v>0</v>
      </c>
      <c r="Q135" s="179"/>
      <c r="R135" s="180">
        <f>SUM(R136:R147)</f>
        <v>0.0011868</v>
      </c>
      <c r="S135" s="179"/>
      <c r="T135" s="181">
        <f>SUM(T136:T147)</f>
        <v>0</v>
      </c>
      <c r="AR135" s="182" t="s">
        <v>80</v>
      </c>
      <c r="AT135" s="183" t="s">
        <v>71</v>
      </c>
      <c r="AU135" s="183" t="s">
        <v>80</v>
      </c>
      <c r="AY135" s="182" t="s">
        <v>133</v>
      </c>
      <c r="BK135" s="184">
        <f>SUM(BK136:BK147)</f>
        <v>0</v>
      </c>
    </row>
    <row r="136" spans="1:65" s="2" customFormat="1" ht="24.2" customHeight="1">
      <c r="A136" s="34"/>
      <c r="B136" s="35"/>
      <c r="C136" s="187" t="s">
        <v>159</v>
      </c>
      <c r="D136" s="187" t="s">
        <v>136</v>
      </c>
      <c r="E136" s="188" t="s">
        <v>144</v>
      </c>
      <c r="F136" s="189" t="s">
        <v>145</v>
      </c>
      <c r="G136" s="190" t="s">
        <v>146</v>
      </c>
      <c r="H136" s="191">
        <v>28.42</v>
      </c>
      <c r="I136" s="192"/>
      <c r="J136" s="193">
        <f>ROUND(I136*H136,2)</f>
        <v>0</v>
      </c>
      <c r="K136" s="194"/>
      <c r="L136" s="39"/>
      <c r="M136" s="195" t="s">
        <v>1</v>
      </c>
      <c r="N136" s="196" t="s">
        <v>37</v>
      </c>
      <c r="O136" s="71"/>
      <c r="P136" s="197">
        <f>O136*H136</f>
        <v>0</v>
      </c>
      <c r="Q136" s="197">
        <v>4E-05</v>
      </c>
      <c r="R136" s="197">
        <f>Q136*H136</f>
        <v>0.0011368</v>
      </c>
      <c r="S136" s="197">
        <v>0</v>
      </c>
      <c r="T136" s="198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9" t="s">
        <v>140</v>
      </c>
      <c r="AT136" s="199" t="s">
        <v>136</v>
      </c>
      <c r="AU136" s="199" t="s">
        <v>82</v>
      </c>
      <c r="AY136" s="17" t="s">
        <v>133</v>
      </c>
      <c r="BE136" s="200">
        <f>IF(N136="základní",J136,0)</f>
        <v>0</v>
      </c>
      <c r="BF136" s="200">
        <f>IF(N136="snížená",J136,0)</f>
        <v>0</v>
      </c>
      <c r="BG136" s="200">
        <f>IF(N136="zákl. přenesená",J136,0)</f>
        <v>0</v>
      </c>
      <c r="BH136" s="200">
        <f>IF(N136="sníž. přenesená",J136,0)</f>
        <v>0</v>
      </c>
      <c r="BI136" s="200">
        <f>IF(N136="nulová",J136,0)</f>
        <v>0</v>
      </c>
      <c r="BJ136" s="17" t="s">
        <v>80</v>
      </c>
      <c r="BK136" s="200">
        <f>ROUND(I136*H136,2)</f>
        <v>0</v>
      </c>
      <c r="BL136" s="17" t="s">
        <v>140</v>
      </c>
      <c r="BM136" s="199" t="s">
        <v>641</v>
      </c>
    </row>
    <row r="137" spans="2:51" s="13" customFormat="1" ht="22.5">
      <c r="B137" s="201"/>
      <c r="C137" s="202"/>
      <c r="D137" s="203" t="s">
        <v>148</v>
      </c>
      <c r="E137" s="204" t="s">
        <v>1</v>
      </c>
      <c r="F137" s="205" t="s">
        <v>149</v>
      </c>
      <c r="G137" s="202"/>
      <c r="H137" s="204" t="s">
        <v>1</v>
      </c>
      <c r="I137" s="206"/>
      <c r="J137" s="202"/>
      <c r="K137" s="202"/>
      <c r="L137" s="207"/>
      <c r="M137" s="208"/>
      <c r="N137" s="209"/>
      <c r="O137" s="209"/>
      <c r="P137" s="209"/>
      <c r="Q137" s="209"/>
      <c r="R137" s="209"/>
      <c r="S137" s="209"/>
      <c r="T137" s="210"/>
      <c r="AT137" s="211" t="s">
        <v>148</v>
      </c>
      <c r="AU137" s="211" t="s">
        <v>82</v>
      </c>
      <c r="AV137" s="13" t="s">
        <v>80</v>
      </c>
      <c r="AW137" s="13" t="s">
        <v>30</v>
      </c>
      <c r="AX137" s="13" t="s">
        <v>72</v>
      </c>
      <c r="AY137" s="211" t="s">
        <v>133</v>
      </c>
    </row>
    <row r="138" spans="2:51" s="13" customFormat="1" ht="11.25">
      <c r="B138" s="201"/>
      <c r="C138" s="202"/>
      <c r="D138" s="203" t="s">
        <v>148</v>
      </c>
      <c r="E138" s="204" t="s">
        <v>1</v>
      </c>
      <c r="F138" s="205" t="s">
        <v>150</v>
      </c>
      <c r="G138" s="202"/>
      <c r="H138" s="204" t="s">
        <v>1</v>
      </c>
      <c r="I138" s="206"/>
      <c r="J138" s="202"/>
      <c r="K138" s="202"/>
      <c r="L138" s="207"/>
      <c r="M138" s="208"/>
      <c r="N138" s="209"/>
      <c r="O138" s="209"/>
      <c r="P138" s="209"/>
      <c r="Q138" s="209"/>
      <c r="R138" s="209"/>
      <c r="S138" s="209"/>
      <c r="T138" s="210"/>
      <c r="AT138" s="211" t="s">
        <v>148</v>
      </c>
      <c r="AU138" s="211" t="s">
        <v>82</v>
      </c>
      <c r="AV138" s="13" t="s">
        <v>80</v>
      </c>
      <c r="AW138" s="13" t="s">
        <v>30</v>
      </c>
      <c r="AX138" s="13" t="s">
        <v>72</v>
      </c>
      <c r="AY138" s="211" t="s">
        <v>133</v>
      </c>
    </row>
    <row r="139" spans="2:51" s="14" customFormat="1" ht="11.25">
      <c r="B139" s="212"/>
      <c r="C139" s="213"/>
      <c r="D139" s="203" t="s">
        <v>148</v>
      </c>
      <c r="E139" s="214" t="s">
        <v>1</v>
      </c>
      <c r="F139" s="215" t="s">
        <v>151</v>
      </c>
      <c r="G139" s="213"/>
      <c r="H139" s="216">
        <v>1.9799999999999998</v>
      </c>
      <c r="I139" s="217"/>
      <c r="J139" s="213"/>
      <c r="K139" s="213"/>
      <c r="L139" s="218"/>
      <c r="M139" s="219"/>
      <c r="N139" s="220"/>
      <c r="O139" s="220"/>
      <c r="P139" s="220"/>
      <c r="Q139" s="220"/>
      <c r="R139" s="220"/>
      <c r="S139" s="220"/>
      <c r="T139" s="221"/>
      <c r="AT139" s="222" t="s">
        <v>148</v>
      </c>
      <c r="AU139" s="222" t="s">
        <v>82</v>
      </c>
      <c r="AV139" s="14" t="s">
        <v>82</v>
      </c>
      <c r="AW139" s="14" t="s">
        <v>30</v>
      </c>
      <c r="AX139" s="14" t="s">
        <v>72</v>
      </c>
      <c r="AY139" s="222" t="s">
        <v>133</v>
      </c>
    </row>
    <row r="140" spans="2:51" s="13" customFormat="1" ht="11.25">
      <c r="B140" s="201"/>
      <c r="C140" s="202"/>
      <c r="D140" s="203" t="s">
        <v>148</v>
      </c>
      <c r="E140" s="204" t="s">
        <v>1</v>
      </c>
      <c r="F140" s="205" t="s">
        <v>152</v>
      </c>
      <c r="G140" s="202"/>
      <c r="H140" s="204" t="s">
        <v>1</v>
      </c>
      <c r="I140" s="206"/>
      <c r="J140" s="202"/>
      <c r="K140" s="202"/>
      <c r="L140" s="207"/>
      <c r="M140" s="208"/>
      <c r="N140" s="209"/>
      <c r="O140" s="209"/>
      <c r="P140" s="209"/>
      <c r="Q140" s="209"/>
      <c r="R140" s="209"/>
      <c r="S140" s="209"/>
      <c r="T140" s="210"/>
      <c r="AT140" s="211" t="s">
        <v>148</v>
      </c>
      <c r="AU140" s="211" t="s">
        <v>82</v>
      </c>
      <c r="AV140" s="13" t="s">
        <v>80</v>
      </c>
      <c r="AW140" s="13" t="s">
        <v>30</v>
      </c>
      <c r="AX140" s="13" t="s">
        <v>72</v>
      </c>
      <c r="AY140" s="211" t="s">
        <v>133</v>
      </c>
    </row>
    <row r="141" spans="2:51" s="14" customFormat="1" ht="11.25">
      <c r="B141" s="212"/>
      <c r="C141" s="213"/>
      <c r="D141" s="203" t="s">
        <v>148</v>
      </c>
      <c r="E141" s="214" t="s">
        <v>1</v>
      </c>
      <c r="F141" s="215" t="s">
        <v>153</v>
      </c>
      <c r="G141" s="213"/>
      <c r="H141" s="216">
        <v>4.18</v>
      </c>
      <c r="I141" s="217"/>
      <c r="J141" s="213"/>
      <c r="K141" s="213"/>
      <c r="L141" s="218"/>
      <c r="M141" s="219"/>
      <c r="N141" s="220"/>
      <c r="O141" s="220"/>
      <c r="P141" s="220"/>
      <c r="Q141" s="220"/>
      <c r="R141" s="220"/>
      <c r="S141" s="220"/>
      <c r="T141" s="221"/>
      <c r="AT141" s="222" t="s">
        <v>148</v>
      </c>
      <c r="AU141" s="222" t="s">
        <v>82</v>
      </c>
      <c r="AV141" s="14" t="s">
        <v>82</v>
      </c>
      <c r="AW141" s="14" t="s">
        <v>30</v>
      </c>
      <c r="AX141" s="14" t="s">
        <v>72</v>
      </c>
      <c r="AY141" s="222" t="s">
        <v>133</v>
      </c>
    </row>
    <row r="142" spans="2:51" s="13" customFormat="1" ht="11.25">
      <c r="B142" s="201"/>
      <c r="C142" s="202"/>
      <c r="D142" s="203" t="s">
        <v>148</v>
      </c>
      <c r="E142" s="204" t="s">
        <v>1</v>
      </c>
      <c r="F142" s="205" t="s">
        <v>154</v>
      </c>
      <c r="G142" s="202"/>
      <c r="H142" s="204" t="s">
        <v>1</v>
      </c>
      <c r="I142" s="206"/>
      <c r="J142" s="202"/>
      <c r="K142" s="202"/>
      <c r="L142" s="207"/>
      <c r="M142" s="208"/>
      <c r="N142" s="209"/>
      <c r="O142" s="209"/>
      <c r="P142" s="209"/>
      <c r="Q142" s="209"/>
      <c r="R142" s="209"/>
      <c r="S142" s="209"/>
      <c r="T142" s="210"/>
      <c r="AT142" s="211" t="s">
        <v>148</v>
      </c>
      <c r="AU142" s="211" t="s">
        <v>82</v>
      </c>
      <c r="AV142" s="13" t="s">
        <v>80</v>
      </c>
      <c r="AW142" s="13" t="s">
        <v>30</v>
      </c>
      <c r="AX142" s="13" t="s">
        <v>72</v>
      </c>
      <c r="AY142" s="211" t="s">
        <v>133</v>
      </c>
    </row>
    <row r="143" spans="2:51" s="14" customFormat="1" ht="11.25">
      <c r="B143" s="212"/>
      <c r="C143" s="213"/>
      <c r="D143" s="203" t="s">
        <v>148</v>
      </c>
      <c r="E143" s="214" t="s">
        <v>1</v>
      </c>
      <c r="F143" s="215" t="s">
        <v>642</v>
      </c>
      <c r="G143" s="213"/>
      <c r="H143" s="216">
        <v>22.26</v>
      </c>
      <c r="I143" s="217"/>
      <c r="J143" s="213"/>
      <c r="K143" s="213"/>
      <c r="L143" s="218"/>
      <c r="M143" s="219"/>
      <c r="N143" s="220"/>
      <c r="O143" s="220"/>
      <c r="P143" s="220"/>
      <c r="Q143" s="220"/>
      <c r="R143" s="220"/>
      <c r="S143" s="220"/>
      <c r="T143" s="221"/>
      <c r="AT143" s="222" t="s">
        <v>148</v>
      </c>
      <c r="AU143" s="222" t="s">
        <v>82</v>
      </c>
      <c r="AV143" s="14" t="s">
        <v>82</v>
      </c>
      <c r="AW143" s="14" t="s">
        <v>30</v>
      </c>
      <c r="AX143" s="14" t="s">
        <v>72</v>
      </c>
      <c r="AY143" s="222" t="s">
        <v>133</v>
      </c>
    </row>
    <row r="144" spans="2:51" s="15" customFormat="1" ht="11.25">
      <c r="B144" s="223"/>
      <c r="C144" s="224"/>
      <c r="D144" s="203" t="s">
        <v>148</v>
      </c>
      <c r="E144" s="225" t="s">
        <v>1</v>
      </c>
      <c r="F144" s="226" t="s">
        <v>156</v>
      </c>
      <c r="G144" s="224"/>
      <c r="H144" s="227">
        <v>28.42</v>
      </c>
      <c r="I144" s="228"/>
      <c r="J144" s="224"/>
      <c r="K144" s="224"/>
      <c r="L144" s="229"/>
      <c r="M144" s="230"/>
      <c r="N144" s="231"/>
      <c r="O144" s="231"/>
      <c r="P144" s="231"/>
      <c r="Q144" s="231"/>
      <c r="R144" s="231"/>
      <c r="S144" s="231"/>
      <c r="T144" s="232"/>
      <c r="AT144" s="233" t="s">
        <v>148</v>
      </c>
      <c r="AU144" s="233" t="s">
        <v>82</v>
      </c>
      <c r="AV144" s="15" t="s">
        <v>140</v>
      </c>
      <c r="AW144" s="15" t="s">
        <v>30</v>
      </c>
      <c r="AX144" s="15" t="s">
        <v>80</v>
      </c>
      <c r="AY144" s="233" t="s">
        <v>133</v>
      </c>
    </row>
    <row r="145" spans="1:65" s="2" customFormat="1" ht="16.5" customHeight="1">
      <c r="A145" s="34"/>
      <c r="B145" s="35"/>
      <c r="C145" s="187" t="s">
        <v>140</v>
      </c>
      <c r="D145" s="187" t="s">
        <v>136</v>
      </c>
      <c r="E145" s="188" t="s">
        <v>465</v>
      </c>
      <c r="F145" s="189" t="s">
        <v>466</v>
      </c>
      <c r="G145" s="190" t="s">
        <v>146</v>
      </c>
      <c r="H145" s="191">
        <v>5</v>
      </c>
      <c r="I145" s="192"/>
      <c r="J145" s="193">
        <f>ROUND(I145*H145,2)</f>
        <v>0</v>
      </c>
      <c r="K145" s="194"/>
      <c r="L145" s="39"/>
      <c r="M145" s="195" t="s">
        <v>1</v>
      </c>
      <c r="N145" s="196" t="s">
        <v>37</v>
      </c>
      <c r="O145" s="71"/>
      <c r="P145" s="197">
        <f>O145*H145</f>
        <v>0</v>
      </c>
      <c r="Q145" s="197">
        <v>1E-05</v>
      </c>
      <c r="R145" s="197">
        <f>Q145*H145</f>
        <v>5E-05</v>
      </c>
      <c r="S145" s="197">
        <v>0</v>
      </c>
      <c r="T145" s="198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9" t="s">
        <v>140</v>
      </c>
      <c r="AT145" s="199" t="s">
        <v>136</v>
      </c>
      <c r="AU145" s="199" t="s">
        <v>82</v>
      </c>
      <c r="AY145" s="17" t="s">
        <v>133</v>
      </c>
      <c r="BE145" s="200">
        <f>IF(N145="základní",J145,0)</f>
        <v>0</v>
      </c>
      <c r="BF145" s="200">
        <f>IF(N145="snížená",J145,0)</f>
        <v>0</v>
      </c>
      <c r="BG145" s="200">
        <f>IF(N145="zákl. přenesená",J145,0)</f>
        <v>0</v>
      </c>
      <c r="BH145" s="200">
        <f>IF(N145="sníž. přenesená",J145,0)</f>
        <v>0</v>
      </c>
      <c r="BI145" s="200">
        <f>IF(N145="nulová",J145,0)</f>
        <v>0</v>
      </c>
      <c r="BJ145" s="17" t="s">
        <v>80</v>
      </c>
      <c r="BK145" s="200">
        <f>ROUND(I145*H145,2)</f>
        <v>0</v>
      </c>
      <c r="BL145" s="17" t="s">
        <v>140</v>
      </c>
      <c r="BM145" s="199" t="s">
        <v>643</v>
      </c>
    </row>
    <row r="146" spans="2:51" s="13" customFormat="1" ht="11.25">
      <c r="B146" s="201"/>
      <c r="C146" s="202"/>
      <c r="D146" s="203" t="s">
        <v>148</v>
      </c>
      <c r="E146" s="204" t="s">
        <v>1</v>
      </c>
      <c r="F146" s="205" t="s">
        <v>468</v>
      </c>
      <c r="G146" s="202"/>
      <c r="H146" s="204" t="s">
        <v>1</v>
      </c>
      <c r="I146" s="206"/>
      <c r="J146" s="202"/>
      <c r="K146" s="202"/>
      <c r="L146" s="207"/>
      <c r="M146" s="208"/>
      <c r="N146" s="209"/>
      <c r="O146" s="209"/>
      <c r="P146" s="209"/>
      <c r="Q146" s="209"/>
      <c r="R146" s="209"/>
      <c r="S146" s="209"/>
      <c r="T146" s="210"/>
      <c r="AT146" s="211" t="s">
        <v>148</v>
      </c>
      <c r="AU146" s="211" t="s">
        <v>82</v>
      </c>
      <c r="AV146" s="13" t="s">
        <v>80</v>
      </c>
      <c r="AW146" s="13" t="s">
        <v>30</v>
      </c>
      <c r="AX146" s="13" t="s">
        <v>72</v>
      </c>
      <c r="AY146" s="211" t="s">
        <v>133</v>
      </c>
    </row>
    <row r="147" spans="2:51" s="14" customFormat="1" ht="11.25">
      <c r="B147" s="212"/>
      <c r="C147" s="213"/>
      <c r="D147" s="203" t="s">
        <v>148</v>
      </c>
      <c r="E147" s="214" t="s">
        <v>1</v>
      </c>
      <c r="F147" s="215" t="s">
        <v>469</v>
      </c>
      <c r="G147" s="213"/>
      <c r="H147" s="216">
        <v>5</v>
      </c>
      <c r="I147" s="217"/>
      <c r="J147" s="213"/>
      <c r="K147" s="213"/>
      <c r="L147" s="218"/>
      <c r="M147" s="219"/>
      <c r="N147" s="220"/>
      <c r="O147" s="220"/>
      <c r="P147" s="220"/>
      <c r="Q147" s="220"/>
      <c r="R147" s="220"/>
      <c r="S147" s="220"/>
      <c r="T147" s="221"/>
      <c r="AT147" s="222" t="s">
        <v>148</v>
      </c>
      <c r="AU147" s="222" t="s">
        <v>82</v>
      </c>
      <c r="AV147" s="14" t="s">
        <v>82</v>
      </c>
      <c r="AW147" s="14" t="s">
        <v>30</v>
      </c>
      <c r="AX147" s="14" t="s">
        <v>80</v>
      </c>
      <c r="AY147" s="222" t="s">
        <v>133</v>
      </c>
    </row>
    <row r="148" spans="2:63" s="12" customFormat="1" ht="22.9" customHeight="1">
      <c r="B148" s="171"/>
      <c r="C148" s="172"/>
      <c r="D148" s="173" t="s">
        <v>71</v>
      </c>
      <c r="E148" s="185" t="s">
        <v>157</v>
      </c>
      <c r="F148" s="185" t="s">
        <v>158</v>
      </c>
      <c r="G148" s="172"/>
      <c r="H148" s="172"/>
      <c r="I148" s="175"/>
      <c r="J148" s="186">
        <f>BK148</f>
        <v>0</v>
      </c>
      <c r="K148" s="172"/>
      <c r="L148" s="177"/>
      <c r="M148" s="178"/>
      <c r="N148" s="179"/>
      <c r="O148" s="179"/>
      <c r="P148" s="180">
        <f>SUM(P149:P155)</f>
        <v>0</v>
      </c>
      <c r="Q148" s="179"/>
      <c r="R148" s="180">
        <f>SUM(R149:R155)</f>
        <v>0</v>
      </c>
      <c r="S148" s="179"/>
      <c r="T148" s="181">
        <f>SUM(T149:T155)</f>
        <v>0</v>
      </c>
      <c r="AR148" s="182" t="s">
        <v>80</v>
      </c>
      <c r="AT148" s="183" t="s">
        <v>71</v>
      </c>
      <c r="AU148" s="183" t="s">
        <v>80</v>
      </c>
      <c r="AY148" s="182" t="s">
        <v>133</v>
      </c>
      <c r="BK148" s="184">
        <f>SUM(BK149:BK155)</f>
        <v>0</v>
      </c>
    </row>
    <row r="149" spans="1:65" s="2" customFormat="1" ht="24.2" customHeight="1">
      <c r="A149" s="34"/>
      <c r="B149" s="35"/>
      <c r="C149" s="187" t="s">
        <v>168</v>
      </c>
      <c r="D149" s="187" t="s">
        <v>136</v>
      </c>
      <c r="E149" s="188" t="s">
        <v>470</v>
      </c>
      <c r="F149" s="189" t="s">
        <v>471</v>
      </c>
      <c r="G149" s="190" t="s">
        <v>162</v>
      </c>
      <c r="H149" s="191">
        <v>0.1</v>
      </c>
      <c r="I149" s="192"/>
      <c r="J149" s="193">
        <f>ROUND(I149*H149,2)</f>
        <v>0</v>
      </c>
      <c r="K149" s="194"/>
      <c r="L149" s="39"/>
      <c r="M149" s="195" t="s">
        <v>1</v>
      </c>
      <c r="N149" s="196" t="s">
        <v>37</v>
      </c>
      <c r="O149" s="71"/>
      <c r="P149" s="197">
        <f>O149*H149</f>
        <v>0</v>
      </c>
      <c r="Q149" s="197">
        <v>0</v>
      </c>
      <c r="R149" s="197">
        <f>Q149*H149</f>
        <v>0</v>
      </c>
      <c r="S149" s="197">
        <v>0</v>
      </c>
      <c r="T149" s="19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9" t="s">
        <v>140</v>
      </c>
      <c r="AT149" s="199" t="s">
        <v>136</v>
      </c>
      <c r="AU149" s="199" t="s">
        <v>82</v>
      </c>
      <c r="AY149" s="17" t="s">
        <v>133</v>
      </c>
      <c r="BE149" s="200">
        <f>IF(N149="základní",J149,0)</f>
        <v>0</v>
      </c>
      <c r="BF149" s="200">
        <f>IF(N149="snížená",J149,0)</f>
        <v>0</v>
      </c>
      <c r="BG149" s="200">
        <f>IF(N149="zákl. přenesená",J149,0)</f>
        <v>0</v>
      </c>
      <c r="BH149" s="200">
        <f>IF(N149="sníž. přenesená",J149,0)</f>
        <v>0</v>
      </c>
      <c r="BI149" s="200">
        <f>IF(N149="nulová",J149,0)</f>
        <v>0</v>
      </c>
      <c r="BJ149" s="17" t="s">
        <v>80</v>
      </c>
      <c r="BK149" s="200">
        <f>ROUND(I149*H149,2)</f>
        <v>0</v>
      </c>
      <c r="BL149" s="17" t="s">
        <v>140</v>
      </c>
      <c r="BM149" s="199" t="s">
        <v>644</v>
      </c>
    </row>
    <row r="150" spans="1:65" s="2" customFormat="1" ht="33" customHeight="1">
      <c r="A150" s="34"/>
      <c r="B150" s="35"/>
      <c r="C150" s="187" t="s">
        <v>134</v>
      </c>
      <c r="D150" s="187" t="s">
        <v>136</v>
      </c>
      <c r="E150" s="188" t="s">
        <v>164</v>
      </c>
      <c r="F150" s="189" t="s">
        <v>165</v>
      </c>
      <c r="G150" s="190" t="s">
        <v>162</v>
      </c>
      <c r="H150" s="191">
        <v>0.2</v>
      </c>
      <c r="I150" s="192"/>
      <c r="J150" s="193">
        <f>ROUND(I150*H150,2)</f>
        <v>0</v>
      </c>
      <c r="K150" s="194"/>
      <c r="L150" s="39"/>
      <c r="M150" s="195" t="s">
        <v>1</v>
      </c>
      <c r="N150" s="196" t="s">
        <v>37</v>
      </c>
      <c r="O150" s="71"/>
      <c r="P150" s="197">
        <f>O150*H150</f>
        <v>0</v>
      </c>
      <c r="Q150" s="197">
        <v>0</v>
      </c>
      <c r="R150" s="197">
        <f>Q150*H150</f>
        <v>0</v>
      </c>
      <c r="S150" s="197">
        <v>0</v>
      </c>
      <c r="T150" s="19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9" t="s">
        <v>140</v>
      </c>
      <c r="AT150" s="199" t="s">
        <v>136</v>
      </c>
      <c r="AU150" s="199" t="s">
        <v>82</v>
      </c>
      <c r="AY150" s="17" t="s">
        <v>133</v>
      </c>
      <c r="BE150" s="200">
        <f>IF(N150="základní",J150,0)</f>
        <v>0</v>
      </c>
      <c r="BF150" s="200">
        <f>IF(N150="snížená",J150,0)</f>
        <v>0</v>
      </c>
      <c r="BG150" s="200">
        <f>IF(N150="zákl. přenesená",J150,0)</f>
        <v>0</v>
      </c>
      <c r="BH150" s="200">
        <f>IF(N150="sníž. přenesená",J150,0)</f>
        <v>0</v>
      </c>
      <c r="BI150" s="200">
        <f>IF(N150="nulová",J150,0)</f>
        <v>0</v>
      </c>
      <c r="BJ150" s="17" t="s">
        <v>80</v>
      </c>
      <c r="BK150" s="200">
        <f>ROUND(I150*H150,2)</f>
        <v>0</v>
      </c>
      <c r="BL150" s="17" t="s">
        <v>140</v>
      </c>
      <c r="BM150" s="199" t="s">
        <v>645</v>
      </c>
    </row>
    <row r="151" spans="2:51" s="14" customFormat="1" ht="11.25">
      <c r="B151" s="212"/>
      <c r="C151" s="213"/>
      <c r="D151" s="203" t="s">
        <v>148</v>
      </c>
      <c r="E151" s="213"/>
      <c r="F151" s="215" t="s">
        <v>646</v>
      </c>
      <c r="G151" s="213"/>
      <c r="H151" s="216">
        <v>0.2</v>
      </c>
      <c r="I151" s="217"/>
      <c r="J151" s="213"/>
      <c r="K151" s="213"/>
      <c r="L151" s="218"/>
      <c r="M151" s="219"/>
      <c r="N151" s="220"/>
      <c r="O151" s="220"/>
      <c r="P151" s="220"/>
      <c r="Q151" s="220"/>
      <c r="R151" s="220"/>
      <c r="S151" s="220"/>
      <c r="T151" s="221"/>
      <c r="AT151" s="222" t="s">
        <v>148</v>
      </c>
      <c r="AU151" s="222" t="s">
        <v>82</v>
      </c>
      <c r="AV151" s="14" t="s">
        <v>82</v>
      </c>
      <c r="AW151" s="14" t="s">
        <v>4</v>
      </c>
      <c r="AX151" s="14" t="s">
        <v>80</v>
      </c>
      <c r="AY151" s="222" t="s">
        <v>133</v>
      </c>
    </row>
    <row r="152" spans="1:65" s="2" customFormat="1" ht="24.2" customHeight="1">
      <c r="A152" s="34"/>
      <c r="B152" s="35"/>
      <c r="C152" s="187" t="s">
        <v>176</v>
      </c>
      <c r="D152" s="187" t="s">
        <v>136</v>
      </c>
      <c r="E152" s="188" t="s">
        <v>169</v>
      </c>
      <c r="F152" s="189" t="s">
        <v>170</v>
      </c>
      <c r="G152" s="190" t="s">
        <v>162</v>
      </c>
      <c r="H152" s="191">
        <v>0.1</v>
      </c>
      <c r="I152" s="192"/>
      <c r="J152" s="193">
        <f>ROUND(I152*H152,2)</f>
        <v>0</v>
      </c>
      <c r="K152" s="194"/>
      <c r="L152" s="39"/>
      <c r="M152" s="195" t="s">
        <v>1</v>
      </c>
      <c r="N152" s="196" t="s">
        <v>37</v>
      </c>
      <c r="O152" s="71"/>
      <c r="P152" s="197">
        <f>O152*H152</f>
        <v>0</v>
      </c>
      <c r="Q152" s="197">
        <v>0</v>
      </c>
      <c r="R152" s="197">
        <f>Q152*H152</f>
        <v>0</v>
      </c>
      <c r="S152" s="197">
        <v>0</v>
      </c>
      <c r="T152" s="198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9" t="s">
        <v>140</v>
      </c>
      <c r="AT152" s="199" t="s">
        <v>136</v>
      </c>
      <c r="AU152" s="199" t="s">
        <v>82</v>
      </c>
      <c r="AY152" s="17" t="s">
        <v>133</v>
      </c>
      <c r="BE152" s="200">
        <f>IF(N152="základní",J152,0)</f>
        <v>0</v>
      </c>
      <c r="BF152" s="200">
        <f>IF(N152="snížená",J152,0)</f>
        <v>0</v>
      </c>
      <c r="BG152" s="200">
        <f>IF(N152="zákl. přenesená",J152,0)</f>
        <v>0</v>
      </c>
      <c r="BH152" s="200">
        <f>IF(N152="sníž. přenesená",J152,0)</f>
        <v>0</v>
      </c>
      <c r="BI152" s="200">
        <f>IF(N152="nulová",J152,0)</f>
        <v>0</v>
      </c>
      <c r="BJ152" s="17" t="s">
        <v>80</v>
      </c>
      <c r="BK152" s="200">
        <f>ROUND(I152*H152,2)</f>
        <v>0</v>
      </c>
      <c r="BL152" s="17" t="s">
        <v>140</v>
      </c>
      <c r="BM152" s="199" t="s">
        <v>647</v>
      </c>
    </row>
    <row r="153" spans="1:65" s="2" customFormat="1" ht="24.2" customHeight="1">
      <c r="A153" s="34"/>
      <c r="B153" s="35"/>
      <c r="C153" s="187" t="s">
        <v>182</v>
      </c>
      <c r="D153" s="187" t="s">
        <v>136</v>
      </c>
      <c r="E153" s="188" t="s">
        <v>172</v>
      </c>
      <c r="F153" s="189" t="s">
        <v>173</v>
      </c>
      <c r="G153" s="190" t="s">
        <v>162</v>
      </c>
      <c r="H153" s="191">
        <v>1.9</v>
      </c>
      <c r="I153" s="192"/>
      <c r="J153" s="193">
        <f>ROUND(I153*H153,2)</f>
        <v>0</v>
      </c>
      <c r="K153" s="194"/>
      <c r="L153" s="39"/>
      <c r="M153" s="195" t="s">
        <v>1</v>
      </c>
      <c r="N153" s="196" t="s">
        <v>37</v>
      </c>
      <c r="O153" s="71"/>
      <c r="P153" s="197">
        <f>O153*H153</f>
        <v>0</v>
      </c>
      <c r="Q153" s="197">
        <v>0</v>
      </c>
      <c r="R153" s="197">
        <f>Q153*H153</f>
        <v>0</v>
      </c>
      <c r="S153" s="197">
        <v>0</v>
      </c>
      <c r="T153" s="198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9" t="s">
        <v>140</v>
      </c>
      <c r="AT153" s="199" t="s">
        <v>136</v>
      </c>
      <c r="AU153" s="199" t="s">
        <v>82</v>
      </c>
      <c r="AY153" s="17" t="s">
        <v>133</v>
      </c>
      <c r="BE153" s="200">
        <f>IF(N153="základní",J153,0)</f>
        <v>0</v>
      </c>
      <c r="BF153" s="200">
        <f>IF(N153="snížená",J153,0)</f>
        <v>0</v>
      </c>
      <c r="BG153" s="200">
        <f>IF(N153="zákl. přenesená",J153,0)</f>
        <v>0</v>
      </c>
      <c r="BH153" s="200">
        <f>IF(N153="sníž. přenesená",J153,0)</f>
        <v>0</v>
      </c>
      <c r="BI153" s="200">
        <f>IF(N153="nulová",J153,0)</f>
        <v>0</v>
      </c>
      <c r="BJ153" s="17" t="s">
        <v>80</v>
      </c>
      <c r="BK153" s="200">
        <f>ROUND(I153*H153,2)</f>
        <v>0</v>
      </c>
      <c r="BL153" s="17" t="s">
        <v>140</v>
      </c>
      <c r="BM153" s="199" t="s">
        <v>648</v>
      </c>
    </row>
    <row r="154" spans="2:51" s="14" customFormat="1" ht="11.25">
      <c r="B154" s="212"/>
      <c r="C154" s="213"/>
      <c r="D154" s="203" t="s">
        <v>148</v>
      </c>
      <c r="E154" s="213"/>
      <c r="F154" s="215" t="s">
        <v>649</v>
      </c>
      <c r="G154" s="213"/>
      <c r="H154" s="216">
        <v>1.9</v>
      </c>
      <c r="I154" s="217"/>
      <c r="J154" s="213"/>
      <c r="K154" s="213"/>
      <c r="L154" s="218"/>
      <c r="M154" s="219"/>
      <c r="N154" s="220"/>
      <c r="O154" s="220"/>
      <c r="P154" s="220"/>
      <c r="Q154" s="220"/>
      <c r="R154" s="220"/>
      <c r="S154" s="220"/>
      <c r="T154" s="221"/>
      <c r="AT154" s="222" t="s">
        <v>148</v>
      </c>
      <c r="AU154" s="222" t="s">
        <v>82</v>
      </c>
      <c r="AV154" s="14" t="s">
        <v>82</v>
      </c>
      <c r="AW154" s="14" t="s">
        <v>4</v>
      </c>
      <c r="AX154" s="14" t="s">
        <v>80</v>
      </c>
      <c r="AY154" s="222" t="s">
        <v>133</v>
      </c>
    </row>
    <row r="155" spans="1:65" s="2" customFormat="1" ht="33" customHeight="1">
      <c r="A155" s="34"/>
      <c r="B155" s="35"/>
      <c r="C155" s="187" t="s">
        <v>142</v>
      </c>
      <c r="D155" s="187" t="s">
        <v>136</v>
      </c>
      <c r="E155" s="188" t="s">
        <v>177</v>
      </c>
      <c r="F155" s="189" t="s">
        <v>178</v>
      </c>
      <c r="G155" s="190" t="s">
        <v>162</v>
      </c>
      <c r="H155" s="191">
        <v>0.1</v>
      </c>
      <c r="I155" s="192"/>
      <c r="J155" s="193">
        <f>ROUND(I155*H155,2)</f>
        <v>0</v>
      </c>
      <c r="K155" s="194"/>
      <c r="L155" s="39"/>
      <c r="M155" s="195" t="s">
        <v>1</v>
      </c>
      <c r="N155" s="196" t="s">
        <v>37</v>
      </c>
      <c r="O155" s="71"/>
      <c r="P155" s="197">
        <f>O155*H155</f>
        <v>0</v>
      </c>
      <c r="Q155" s="197">
        <v>0</v>
      </c>
      <c r="R155" s="197">
        <f>Q155*H155</f>
        <v>0</v>
      </c>
      <c r="S155" s="197">
        <v>0</v>
      </c>
      <c r="T155" s="198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9" t="s">
        <v>140</v>
      </c>
      <c r="AT155" s="199" t="s">
        <v>136</v>
      </c>
      <c r="AU155" s="199" t="s">
        <v>82</v>
      </c>
      <c r="AY155" s="17" t="s">
        <v>133</v>
      </c>
      <c r="BE155" s="200">
        <f>IF(N155="základní",J155,0)</f>
        <v>0</v>
      </c>
      <c r="BF155" s="200">
        <f>IF(N155="snížená",J155,0)</f>
        <v>0</v>
      </c>
      <c r="BG155" s="200">
        <f>IF(N155="zákl. přenesená",J155,0)</f>
        <v>0</v>
      </c>
      <c r="BH155" s="200">
        <f>IF(N155="sníž. přenesená",J155,0)</f>
        <v>0</v>
      </c>
      <c r="BI155" s="200">
        <f>IF(N155="nulová",J155,0)</f>
        <v>0</v>
      </c>
      <c r="BJ155" s="17" t="s">
        <v>80</v>
      </c>
      <c r="BK155" s="200">
        <f>ROUND(I155*H155,2)</f>
        <v>0</v>
      </c>
      <c r="BL155" s="17" t="s">
        <v>140</v>
      </c>
      <c r="BM155" s="199" t="s">
        <v>650</v>
      </c>
    </row>
    <row r="156" spans="2:63" s="12" customFormat="1" ht="22.9" customHeight="1">
      <c r="B156" s="171"/>
      <c r="C156" s="172"/>
      <c r="D156" s="173" t="s">
        <v>71</v>
      </c>
      <c r="E156" s="185" t="s">
        <v>180</v>
      </c>
      <c r="F156" s="185" t="s">
        <v>181</v>
      </c>
      <c r="G156" s="172"/>
      <c r="H156" s="172"/>
      <c r="I156" s="175"/>
      <c r="J156" s="186">
        <f>BK156</f>
        <v>0</v>
      </c>
      <c r="K156" s="172"/>
      <c r="L156" s="177"/>
      <c r="M156" s="178"/>
      <c r="N156" s="179"/>
      <c r="O156" s="179"/>
      <c r="P156" s="180">
        <f>SUM(P157:P158)</f>
        <v>0</v>
      </c>
      <c r="Q156" s="179"/>
      <c r="R156" s="180">
        <f>SUM(R157:R158)</f>
        <v>0</v>
      </c>
      <c r="S156" s="179"/>
      <c r="T156" s="181">
        <f>SUM(T157:T158)</f>
        <v>0</v>
      </c>
      <c r="AR156" s="182" t="s">
        <v>80</v>
      </c>
      <c r="AT156" s="183" t="s">
        <v>71</v>
      </c>
      <c r="AU156" s="183" t="s">
        <v>80</v>
      </c>
      <c r="AY156" s="182" t="s">
        <v>133</v>
      </c>
      <c r="BK156" s="184">
        <f>SUM(BK157:BK158)</f>
        <v>0</v>
      </c>
    </row>
    <row r="157" spans="1:65" s="2" customFormat="1" ht="21.75" customHeight="1">
      <c r="A157" s="34"/>
      <c r="B157" s="35"/>
      <c r="C157" s="187" t="s">
        <v>193</v>
      </c>
      <c r="D157" s="187" t="s">
        <v>136</v>
      </c>
      <c r="E157" s="188" t="s">
        <v>479</v>
      </c>
      <c r="F157" s="189" t="s">
        <v>480</v>
      </c>
      <c r="G157" s="190" t="s">
        <v>162</v>
      </c>
      <c r="H157" s="191">
        <v>0.075</v>
      </c>
      <c r="I157" s="192"/>
      <c r="J157" s="193">
        <f>ROUND(I157*H157,2)</f>
        <v>0</v>
      </c>
      <c r="K157" s="194"/>
      <c r="L157" s="39"/>
      <c r="M157" s="195" t="s">
        <v>1</v>
      </c>
      <c r="N157" s="196" t="s">
        <v>37</v>
      </c>
      <c r="O157" s="71"/>
      <c r="P157" s="197">
        <f>O157*H157</f>
        <v>0</v>
      </c>
      <c r="Q157" s="197">
        <v>0</v>
      </c>
      <c r="R157" s="197">
        <f>Q157*H157</f>
        <v>0</v>
      </c>
      <c r="S157" s="197">
        <v>0</v>
      </c>
      <c r="T157" s="198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9" t="s">
        <v>140</v>
      </c>
      <c r="AT157" s="199" t="s">
        <v>136</v>
      </c>
      <c r="AU157" s="199" t="s">
        <v>82</v>
      </c>
      <c r="AY157" s="17" t="s">
        <v>133</v>
      </c>
      <c r="BE157" s="200">
        <f>IF(N157="základní",J157,0)</f>
        <v>0</v>
      </c>
      <c r="BF157" s="200">
        <f>IF(N157="snížená",J157,0)</f>
        <v>0</v>
      </c>
      <c r="BG157" s="200">
        <f>IF(N157="zákl. přenesená",J157,0)</f>
        <v>0</v>
      </c>
      <c r="BH157" s="200">
        <f>IF(N157="sníž. přenesená",J157,0)</f>
        <v>0</v>
      </c>
      <c r="BI157" s="200">
        <f>IF(N157="nulová",J157,0)</f>
        <v>0</v>
      </c>
      <c r="BJ157" s="17" t="s">
        <v>80</v>
      </c>
      <c r="BK157" s="200">
        <f>ROUND(I157*H157,2)</f>
        <v>0</v>
      </c>
      <c r="BL157" s="17" t="s">
        <v>140</v>
      </c>
      <c r="BM157" s="199" t="s">
        <v>651</v>
      </c>
    </row>
    <row r="158" spans="1:65" s="2" customFormat="1" ht="24.2" customHeight="1">
      <c r="A158" s="34"/>
      <c r="B158" s="35"/>
      <c r="C158" s="187" t="s">
        <v>199</v>
      </c>
      <c r="D158" s="187" t="s">
        <v>136</v>
      </c>
      <c r="E158" s="188" t="s">
        <v>186</v>
      </c>
      <c r="F158" s="189" t="s">
        <v>187</v>
      </c>
      <c r="G158" s="190" t="s">
        <v>162</v>
      </c>
      <c r="H158" s="191">
        <v>0.075</v>
      </c>
      <c r="I158" s="192"/>
      <c r="J158" s="193">
        <f>ROUND(I158*H158,2)</f>
        <v>0</v>
      </c>
      <c r="K158" s="194"/>
      <c r="L158" s="39"/>
      <c r="M158" s="195" t="s">
        <v>1</v>
      </c>
      <c r="N158" s="196" t="s">
        <v>37</v>
      </c>
      <c r="O158" s="71"/>
      <c r="P158" s="197">
        <f>O158*H158</f>
        <v>0</v>
      </c>
      <c r="Q158" s="197">
        <v>0</v>
      </c>
      <c r="R158" s="197">
        <f>Q158*H158</f>
        <v>0</v>
      </c>
      <c r="S158" s="197">
        <v>0</v>
      </c>
      <c r="T158" s="198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9" t="s">
        <v>140</v>
      </c>
      <c r="AT158" s="199" t="s">
        <v>136</v>
      </c>
      <c r="AU158" s="199" t="s">
        <v>82</v>
      </c>
      <c r="AY158" s="17" t="s">
        <v>133</v>
      </c>
      <c r="BE158" s="200">
        <f>IF(N158="základní",J158,0)</f>
        <v>0</v>
      </c>
      <c r="BF158" s="200">
        <f>IF(N158="snížená",J158,0)</f>
        <v>0</v>
      </c>
      <c r="BG158" s="200">
        <f>IF(N158="zákl. přenesená",J158,0)</f>
        <v>0</v>
      </c>
      <c r="BH158" s="200">
        <f>IF(N158="sníž. přenesená",J158,0)</f>
        <v>0</v>
      </c>
      <c r="BI158" s="200">
        <f>IF(N158="nulová",J158,0)</f>
        <v>0</v>
      </c>
      <c r="BJ158" s="17" t="s">
        <v>80</v>
      </c>
      <c r="BK158" s="200">
        <f>ROUND(I158*H158,2)</f>
        <v>0</v>
      </c>
      <c r="BL158" s="17" t="s">
        <v>140</v>
      </c>
      <c r="BM158" s="199" t="s">
        <v>652</v>
      </c>
    </row>
    <row r="159" spans="2:63" s="12" customFormat="1" ht="25.9" customHeight="1">
      <c r="B159" s="171"/>
      <c r="C159" s="172"/>
      <c r="D159" s="173" t="s">
        <v>71</v>
      </c>
      <c r="E159" s="174" t="s">
        <v>189</v>
      </c>
      <c r="F159" s="174" t="s">
        <v>190</v>
      </c>
      <c r="G159" s="172"/>
      <c r="H159" s="172"/>
      <c r="I159" s="175"/>
      <c r="J159" s="176">
        <f>BK159</f>
        <v>0</v>
      </c>
      <c r="K159" s="172"/>
      <c r="L159" s="177"/>
      <c r="M159" s="178"/>
      <c r="N159" s="179"/>
      <c r="O159" s="179"/>
      <c r="P159" s="180">
        <f>P160+P185+P191+P197+P213+P247</f>
        <v>0</v>
      </c>
      <c r="Q159" s="179"/>
      <c r="R159" s="180">
        <f>R160+R185+R191+R197+R213+R247</f>
        <v>0.25996712</v>
      </c>
      <c r="S159" s="179"/>
      <c r="T159" s="181">
        <f>T160+T185+T191+T197+T213+T247</f>
        <v>0.09987362000000001</v>
      </c>
      <c r="AR159" s="182" t="s">
        <v>82</v>
      </c>
      <c r="AT159" s="183" t="s">
        <v>71</v>
      </c>
      <c r="AU159" s="183" t="s">
        <v>72</v>
      </c>
      <c r="AY159" s="182" t="s">
        <v>133</v>
      </c>
      <c r="BK159" s="184">
        <f>BK160+BK185+BK191+BK197+BK213+BK247</f>
        <v>0</v>
      </c>
    </row>
    <row r="160" spans="2:63" s="12" customFormat="1" ht="22.9" customHeight="1">
      <c r="B160" s="171"/>
      <c r="C160" s="172"/>
      <c r="D160" s="173" t="s">
        <v>71</v>
      </c>
      <c r="E160" s="185" t="s">
        <v>191</v>
      </c>
      <c r="F160" s="185" t="s">
        <v>192</v>
      </c>
      <c r="G160" s="172"/>
      <c r="H160" s="172"/>
      <c r="I160" s="175"/>
      <c r="J160" s="186">
        <f>BK160</f>
        <v>0</v>
      </c>
      <c r="K160" s="172"/>
      <c r="L160" s="177"/>
      <c r="M160" s="178"/>
      <c r="N160" s="179"/>
      <c r="O160" s="179"/>
      <c r="P160" s="180">
        <f>SUM(P161:P184)</f>
        <v>0</v>
      </c>
      <c r="Q160" s="179"/>
      <c r="R160" s="180">
        <f>SUM(R161:R184)</f>
        <v>0.01657</v>
      </c>
      <c r="S160" s="179"/>
      <c r="T160" s="181">
        <f>SUM(T161:T184)</f>
        <v>0.07028000000000001</v>
      </c>
      <c r="AR160" s="182" t="s">
        <v>82</v>
      </c>
      <c r="AT160" s="183" t="s">
        <v>71</v>
      </c>
      <c r="AU160" s="183" t="s">
        <v>80</v>
      </c>
      <c r="AY160" s="182" t="s">
        <v>133</v>
      </c>
      <c r="BK160" s="184">
        <f>SUM(BK161:BK184)</f>
        <v>0</v>
      </c>
    </row>
    <row r="161" spans="1:65" s="2" customFormat="1" ht="16.5" customHeight="1">
      <c r="A161" s="34"/>
      <c r="B161" s="35"/>
      <c r="C161" s="187" t="s">
        <v>8</v>
      </c>
      <c r="D161" s="187" t="s">
        <v>136</v>
      </c>
      <c r="E161" s="188" t="s">
        <v>590</v>
      </c>
      <c r="F161" s="189" t="s">
        <v>591</v>
      </c>
      <c r="G161" s="190" t="s">
        <v>196</v>
      </c>
      <c r="H161" s="191">
        <v>1</v>
      </c>
      <c r="I161" s="192"/>
      <c r="J161" s="193">
        <f aca="true" t="shared" si="0" ref="J161:J166">ROUND(I161*H161,2)</f>
        <v>0</v>
      </c>
      <c r="K161" s="194"/>
      <c r="L161" s="39"/>
      <c r="M161" s="195" t="s">
        <v>1</v>
      </c>
      <c r="N161" s="196" t="s">
        <v>37</v>
      </c>
      <c r="O161" s="71"/>
      <c r="P161" s="197">
        <f aca="true" t="shared" si="1" ref="P161:P166">O161*H161</f>
        <v>0</v>
      </c>
      <c r="Q161" s="197">
        <v>0</v>
      </c>
      <c r="R161" s="197">
        <f aca="true" t="shared" si="2" ref="R161:R166">Q161*H161</f>
        <v>0</v>
      </c>
      <c r="S161" s="197">
        <v>0.067</v>
      </c>
      <c r="T161" s="198">
        <f aca="true" t="shared" si="3" ref="T161:T166">S161*H161</f>
        <v>0.067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9" t="s">
        <v>197</v>
      </c>
      <c r="AT161" s="199" t="s">
        <v>136</v>
      </c>
      <c r="AU161" s="199" t="s">
        <v>82</v>
      </c>
      <c r="AY161" s="17" t="s">
        <v>133</v>
      </c>
      <c r="BE161" s="200">
        <f aca="true" t="shared" si="4" ref="BE161:BE166">IF(N161="základní",J161,0)</f>
        <v>0</v>
      </c>
      <c r="BF161" s="200">
        <f aca="true" t="shared" si="5" ref="BF161:BF166">IF(N161="snížená",J161,0)</f>
        <v>0</v>
      </c>
      <c r="BG161" s="200">
        <f aca="true" t="shared" si="6" ref="BG161:BG166">IF(N161="zákl. přenesená",J161,0)</f>
        <v>0</v>
      </c>
      <c r="BH161" s="200">
        <f aca="true" t="shared" si="7" ref="BH161:BH166">IF(N161="sníž. přenesená",J161,0)</f>
        <v>0</v>
      </c>
      <c r="BI161" s="200">
        <f aca="true" t="shared" si="8" ref="BI161:BI166">IF(N161="nulová",J161,0)</f>
        <v>0</v>
      </c>
      <c r="BJ161" s="17" t="s">
        <v>80</v>
      </c>
      <c r="BK161" s="200">
        <f aca="true" t="shared" si="9" ref="BK161:BK166">ROUND(I161*H161,2)</f>
        <v>0</v>
      </c>
      <c r="BL161" s="17" t="s">
        <v>197</v>
      </c>
      <c r="BM161" s="199" t="s">
        <v>653</v>
      </c>
    </row>
    <row r="162" spans="1:65" s="2" customFormat="1" ht="16.5" customHeight="1">
      <c r="A162" s="34"/>
      <c r="B162" s="35"/>
      <c r="C162" s="187" t="s">
        <v>208</v>
      </c>
      <c r="D162" s="187" t="s">
        <v>136</v>
      </c>
      <c r="E162" s="188" t="s">
        <v>194</v>
      </c>
      <c r="F162" s="189" t="s">
        <v>195</v>
      </c>
      <c r="G162" s="190" t="s">
        <v>196</v>
      </c>
      <c r="H162" s="191">
        <v>1</v>
      </c>
      <c r="I162" s="192"/>
      <c r="J162" s="193">
        <f t="shared" si="0"/>
        <v>0</v>
      </c>
      <c r="K162" s="194"/>
      <c r="L162" s="39"/>
      <c r="M162" s="195" t="s">
        <v>1</v>
      </c>
      <c r="N162" s="196" t="s">
        <v>37</v>
      </c>
      <c r="O162" s="71"/>
      <c r="P162" s="197">
        <f t="shared" si="1"/>
        <v>0</v>
      </c>
      <c r="Q162" s="197">
        <v>0.00212</v>
      </c>
      <c r="R162" s="197">
        <f t="shared" si="2"/>
        <v>0.00212</v>
      </c>
      <c r="S162" s="197">
        <v>0</v>
      </c>
      <c r="T162" s="198">
        <f t="shared" si="3"/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9" t="s">
        <v>197</v>
      </c>
      <c r="AT162" s="199" t="s">
        <v>136</v>
      </c>
      <c r="AU162" s="199" t="s">
        <v>82</v>
      </c>
      <c r="AY162" s="17" t="s">
        <v>133</v>
      </c>
      <c r="BE162" s="200">
        <f t="shared" si="4"/>
        <v>0</v>
      </c>
      <c r="BF162" s="200">
        <f t="shared" si="5"/>
        <v>0</v>
      </c>
      <c r="BG162" s="200">
        <f t="shared" si="6"/>
        <v>0</v>
      </c>
      <c r="BH162" s="200">
        <f t="shared" si="7"/>
        <v>0</v>
      </c>
      <c r="BI162" s="200">
        <f t="shared" si="8"/>
        <v>0</v>
      </c>
      <c r="BJ162" s="17" t="s">
        <v>80</v>
      </c>
      <c r="BK162" s="200">
        <f t="shared" si="9"/>
        <v>0</v>
      </c>
      <c r="BL162" s="17" t="s">
        <v>197</v>
      </c>
      <c r="BM162" s="199" t="s">
        <v>654</v>
      </c>
    </row>
    <row r="163" spans="1:65" s="2" customFormat="1" ht="16.5" customHeight="1">
      <c r="A163" s="34"/>
      <c r="B163" s="35"/>
      <c r="C163" s="234" t="s">
        <v>212</v>
      </c>
      <c r="D163" s="234" t="s">
        <v>200</v>
      </c>
      <c r="E163" s="235" t="s">
        <v>201</v>
      </c>
      <c r="F163" s="236" t="s">
        <v>202</v>
      </c>
      <c r="G163" s="237" t="s">
        <v>139</v>
      </c>
      <c r="H163" s="238">
        <v>1</v>
      </c>
      <c r="I163" s="239"/>
      <c r="J163" s="240">
        <f t="shared" si="0"/>
        <v>0</v>
      </c>
      <c r="K163" s="241"/>
      <c r="L163" s="242"/>
      <c r="M163" s="243" t="s">
        <v>1</v>
      </c>
      <c r="N163" s="244" t="s">
        <v>37</v>
      </c>
      <c r="O163" s="71"/>
      <c r="P163" s="197">
        <f t="shared" si="1"/>
        <v>0</v>
      </c>
      <c r="Q163" s="197">
        <v>0.008</v>
      </c>
      <c r="R163" s="197">
        <f t="shared" si="2"/>
        <v>0.008</v>
      </c>
      <c r="S163" s="197">
        <v>0</v>
      </c>
      <c r="T163" s="198">
        <f t="shared" si="3"/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9" t="s">
        <v>203</v>
      </c>
      <c r="AT163" s="199" t="s">
        <v>200</v>
      </c>
      <c r="AU163" s="199" t="s">
        <v>82</v>
      </c>
      <c r="AY163" s="17" t="s">
        <v>133</v>
      </c>
      <c r="BE163" s="200">
        <f t="shared" si="4"/>
        <v>0</v>
      </c>
      <c r="BF163" s="200">
        <f t="shared" si="5"/>
        <v>0</v>
      </c>
      <c r="BG163" s="200">
        <f t="shared" si="6"/>
        <v>0</v>
      </c>
      <c r="BH163" s="200">
        <f t="shared" si="7"/>
        <v>0</v>
      </c>
      <c r="BI163" s="200">
        <f t="shared" si="8"/>
        <v>0</v>
      </c>
      <c r="BJ163" s="17" t="s">
        <v>80</v>
      </c>
      <c r="BK163" s="200">
        <f t="shared" si="9"/>
        <v>0</v>
      </c>
      <c r="BL163" s="17" t="s">
        <v>197</v>
      </c>
      <c r="BM163" s="199" t="s">
        <v>655</v>
      </c>
    </row>
    <row r="164" spans="1:65" s="2" customFormat="1" ht="21.75" customHeight="1">
      <c r="A164" s="34"/>
      <c r="B164" s="35"/>
      <c r="C164" s="187" t="s">
        <v>217</v>
      </c>
      <c r="D164" s="187" t="s">
        <v>136</v>
      </c>
      <c r="E164" s="188" t="s">
        <v>205</v>
      </c>
      <c r="F164" s="189" t="s">
        <v>206</v>
      </c>
      <c r="G164" s="190" t="s">
        <v>196</v>
      </c>
      <c r="H164" s="191">
        <v>1</v>
      </c>
      <c r="I164" s="192"/>
      <c r="J164" s="193">
        <f t="shared" si="0"/>
        <v>0</v>
      </c>
      <c r="K164" s="194"/>
      <c r="L164" s="39"/>
      <c r="M164" s="195" t="s">
        <v>1</v>
      </c>
      <c r="N164" s="196" t="s">
        <v>37</v>
      </c>
      <c r="O164" s="71"/>
      <c r="P164" s="197">
        <f t="shared" si="1"/>
        <v>0</v>
      </c>
      <c r="Q164" s="197">
        <v>9E-05</v>
      </c>
      <c r="R164" s="197">
        <f t="shared" si="2"/>
        <v>9E-05</v>
      </c>
      <c r="S164" s="197">
        <v>0</v>
      </c>
      <c r="T164" s="198">
        <f t="shared" si="3"/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9" t="s">
        <v>197</v>
      </c>
      <c r="AT164" s="199" t="s">
        <v>136</v>
      </c>
      <c r="AU164" s="199" t="s">
        <v>82</v>
      </c>
      <c r="AY164" s="17" t="s">
        <v>133</v>
      </c>
      <c r="BE164" s="200">
        <f t="shared" si="4"/>
        <v>0</v>
      </c>
      <c r="BF164" s="200">
        <f t="shared" si="5"/>
        <v>0</v>
      </c>
      <c r="BG164" s="200">
        <f t="shared" si="6"/>
        <v>0</v>
      </c>
      <c r="BH164" s="200">
        <f t="shared" si="7"/>
        <v>0</v>
      </c>
      <c r="BI164" s="200">
        <f t="shared" si="8"/>
        <v>0</v>
      </c>
      <c r="BJ164" s="17" t="s">
        <v>80</v>
      </c>
      <c r="BK164" s="200">
        <f t="shared" si="9"/>
        <v>0</v>
      </c>
      <c r="BL164" s="17" t="s">
        <v>197</v>
      </c>
      <c r="BM164" s="199" t="s">
        <v>656</v>
      </c>
    </row>
    <row r="165" spans="1:65" s="2" customFormat="1" ht="16.5" customHeight="1">
      <c r="A165" s="34"/>
      <c r="B165" s="35"/>
      <c r="C165" s="234" t="s">
        <v>197</v>
      </c>
      <c r="D165" s="234" t="s">
        <v>200</v>
      </c>
      <c r="E165" s="235" t="s">
        <v>209</v>
      </c>
      <c r="F165" s="236" t="s">
        <v>210</v>
      </c>
      <c r="G165" s="237" t="s">
        <v>139</v>
      </c>
      <c r="H165" s="238">
        <v>1</v>
      </c>
      <c r="I165" s="239"/>
      <c r="J165" s="240">
        <f t="shared" si="0"/>
        <v>0</v>
      </c>
      <c r="K165" s="241"/>
      <c r="L165" s="242"/>
      <c r="M165" s="243" t="s">
        <v>1</v>
      </c>
      <c r="N165" s="244" t="s">
        <v>37</v>
      </c>
      <c r="O165" s="71"/>
      <c r="P165" s="197">
        <f t="shared" si="1"/>
        <v>0</v>
      </c>
      <c r="Q165" s="197">
        <v>0.00015</v>
      </c>
      <c r="R165" s="197">
        <f t="shared" si="2"/>
        <v>0.00015</v>
      </c>
      <c r="S165" s="197">
        <v>0</v>
      </c>
      <c r="T165" s="198">
        <f t="shared" si="3"/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9" t="s">
        <v>203</v>
      </c>
      <c r="AT165" s="199" t="s">
        <v>200</v>
      </c>
      <c r="AU165" s="199" t="s">
        <v>82</v>
      </c>
      <c r="AY165" s="17" t="s">
        <v>133</v>
      </c>
      <c r="BE165" s="200">
        <f t="shared" si="4"/>
        <v>0</v>
      </c>
      <c r="BF165" s="200">
        <f t="shared" si="5"/>
        <v>0</v>
      </c>
      <c r="BG165" s="200">
        <f t="shared" si="6"/>
        <v>0</v>
      </c>
      <c r="BH165" s="200">
        <f t="shared" si="7"/>
        <v>0</v>
      </c>
      <c r="BI165" s="200">
        <f t="shared" si="8"/>
        <v>0</v>
      </c>
      <c r="BJ165" s="17" t="s">
        <v>80</v>
      </c>
      <c r="BK165" s="200">
        <f t="shared" si="9"/>
        <v>0</v>
      </c>
      <c r="BL165" s="17" t="s">
        <v>197</v>
      </c>
      <c r="BM165" s="199" t="s">
        <v>657</v>
      </c>
    </row>
    <row r="166" spans="1:65" s="2" customFormat="1" ht="16.5" customHeight="1">
      <c r="A166" s="34"/>
      <c r="B166" s="35"/>
      <c r="C166" s="187" t="s">
        <v>226</v>
      </c>
      <c r="D166" s="187" t="s">
        <v>136</v>
      </c>
      <c r="E166" s="188" t="s">
        <v>213</v>
      </c>
      <c r="F166" s="189" t="s">
        <v>214</v>
      </c>
      <c r="G166" s="190" t="s">
        <v>196</v>
      </c>
      <c r="H166" s="191">
        <v>1</v>
      </c>
      <c r="I166" s="192"/>
      <c r="J166" s="193">
        <f t="shared" si="0"/>
        <v>0</v>
      </c>
      <c r="K166" s="194"/>
      <c r="L166" s="39"/>
      <c r="M166" s="195" t="s">
        <v>1</v>
      </c>
      <c r="N166" s="196" t="s">
        <v>37</v>
      </c>
      <c r="O166" s="71"/>
      <c r="P166" s="197">
        <f t="shared" si="1"/>
        <v>0</v>
      </c>
      <c r="Q166" s="197">
        <v>0</v>
      </c>
      <c r="R166" s="197">
        <f t="shared" si="2"/>
        <v>0</v>
      </c>
      <c r="S166" s="197">
        <v>0.00156</v>
      </c>
      <c r="T166" s="198">
        <f t="shared" si="3"/>
        <v>0.00156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9" t="s">
        <v>197</v>
      </c>
      <c r="AT166" s="199" t="s">
        <v>136</v>
      </c>
      <c r="AU166" s="199" t="s">
        <v>82</v>
      </c>
      <c r="AY166" s="17" t="s">
        <v>133</v>
      </c>
      <c r="BE166" s="200">
        <f t="shared" si="4"/>
        <v>0</v>
      </c>
      <c r="BF166" s="200">
        <f t="shared" si="5"/>
        <v>0</v>
      </c>
      <c r="BG166" s="200">
        <f t="shared" si="6"/>
        <v>0</v>
      </c>
      <c r="BH166" s="200">
        <f t="shared" si="7"/>
        <v>0</v>
      </c>
      <c r="BI166" s="200">
        <f t="shared" si="8"/>
        <v>0</v>
      </c>
      <c r="BJ166" s="17" t="s">
        <v>80</v>
      </c>
      <c r="BK166" s="200">
        <f t="shared" si="9"/>
        <v>0</v>
      </c>
      <c r="BL166" s="17" t="s">
        <v>197</v>
      </c>
      <c r="BM166" s="199" t="s">
        <v>658</v>
      </c>
    </row>
    <row r="167" spans="2:51" s="13" customFormat="1" ht="11.25">
      <c r="B167" s="201"/>
      <c r="C167" s="202"/>
      <c r="D167" s="203" t="s">
        <v>148</v>
      </c>
      <c r="E167" s="204" t="s">
        <v>1</v>
      </c>
      <c r="F167" s="205" t="s">
        <v>216</v>
      </c>
      <c r="G167" s="202"/>
      <c r="H167" s="204" t="s">
        <v>1</v>
      </c>
      <c r="I167" s="206"/>
      <c r="J167" s="202"/>
      <c r="K167" s="202"/>
      <c r="L167" s="207"/>
      <c r="M167" s="208"/>
      <c r="N167" s="209"/>
      <c r="O167" s="209"/>
      <c r="P167" s="209"/>
      <c r="Q167" s="209"/>
      <c r="R167" s="209"/>
      <c r="S167" s="209"/>
      <c r="T167" s="210"/>
      <c r="AT167" s="211" t="s">
        <v>148</v>
      </c>
      <c r="AU167" s="211" t="s">
        <v>82</v>
      </c>
      <c r="AV167" s="13" t="s">
        <v>80</v>
      </c>
      <c r="AW167" s="13" t="s">
        <v>30</v>
      </c>
      <c r="AX167" s="13" t="s">
        <v>72</v>
      </c>
      <c r="AY167" s="211" t="s">
        <v>133</v>
      </c>
    </row>
    <row r="168" spans="2:51" s="14" customFormat="1" ht="11.25">
      <c r="B168" s="212"/>
      <c r="C168" s="213"/>
      <c r="D168" s="203" t="s">
        <v>148</v>
      </c>
      <c r="E168" s="214" t="s">
        <v>1</v>
      </c>
      <c r="F168" s="215" t="s">
        <v>80</v>
      </c>
      <c r="G168" s="213"/>
      <c r="H168" s="216">
        <v>1</v>
      </c>
      <c r="I168" s="217"/>
      <c r="J168" s="213"/>
      <c r="K168" s="213"/>
      <c r="L168" s="218"/>
      <c r="M168" s="219"/>
      <c r="N168" s="220"/>
      <c r="O168" s="220"/>
      <c r="P168" s="220"/>
      <c r="Q168" s="220"/>
      <c r="R168" s="220"/>
      <c r="S168" s="220"/>
      <c r="T168" s="221"/>
      <c r="AT168" s="222" t="s">
        <v>148</v>
      </c>
      <c r="AU168" s="222" t="s">
        <v>82</v>
      </c>
      <c r="AV168" s="14" t="s">
        <v>82</v>
      </c>
      <c r="AW168" s="14" t="s">
        <v>30</v>
      </c>
      <c r="AX168" s="14" t="s">
        <v>80</v>
      </c>
      <c r="AY168" s="222" t="s">
        <v>133</v>
      </c>
    </row>
    <row r="169" spans="1:65" s="2" customFormat="1" ht="16.5" customHeight="1">
      <c r="A169" s="34"/>
      <c r="B169" s="35"/>
      <c r="C169" s="187" t="s">
        <v>230</v>
      </c>
      <c r="D169" s="187" t="s">
        <v>136</v>
      </c>
      <c r="E169" s="188" t="s">
        <v>218</v>
      </c>
      <c r="F169" s="189" t="s">
        <v>219</v>
      </c>
      <c r="G169" s="190" t="s">
        <v>196</v>
      </c>
      <c r="H169" s="191">
        <v>2</v>
      </c>
      <c r="I169" s="192"/>
      <c r="J169" s="193">
        <f>ROUND(I169*H169,2)</f>
        <v>0</v>
      </c>
      <c r="K169" s="194"/>
      <c r="L169" s="39"/>
      <c r="M169" s="195" t="s">
        <v>1</v>
      </c>
      <c r="N169" s="196" t="s">
        <v>37</v>
      </c>
      <c r="O169" s="71"/>
      <c r="P169" s="197">
        <f>O169*H169</f>
        <v>0</v>
      </c>
      <c r="Q169" s="197">
        <v>0</v>
      </c>
      <c r="R169" s="197">
        <f>Q169*H169</f>
        <v>0</v>
      </c>
      <c r="S169" s="197">
        <v>0.00086</v>
      </c>
      <c r="T169" s="198">
        <f>S169*H169</f>
        <v>0.00172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9" t="s">
        <v>197</v>
      </c>
      <c r="AT169" s="199" t="s">
        <v>136</v>
      </c>
      <c r="AU169" s="199" t="s">
        <v>82</v>
      </c>
      <c r="AY169" s="17" t="s">
        <v>133</v>
      </c>
      <c r="BE169" s="200">
        <f>IF(N169="základní",J169,0)</f>
        <v>0</v>
      </c>
      <c r="BF169" s="200">
        <f>IF(N169="snížená",J169,0)</f>
        <v>0</v>
      </c>
      <c r="BG169" s="200">
        <f>IF(N169="zákl. přenesená",J169,0)</f>
        <v>0</v>
      </c>
      <c r="BH169" s="200">
        <f>IF(N169="sníž. přenesená",J169,0)</f>
        <v>0</v>
      </c>
      <c r="BI169" s="200">
        <f>IF(N169="nulová",J169,0)</f>
        <v>0</v>
      </c>
      <c r="BJ169" s="17" t="s">
        <v>80</v>
      </c>
      <c r="BK169" s="200">
        <f>ROUND(I169*H169,2)</f>
        <v>0</v>
      </c>
      <c r="BL169" s="17" t="s">
        <v>197</v>
      </c>
      <c r="BM169" s="199" t="s">
        <v>659</v>
      </c>
    </row>
    <row r="170" spans="2:51" s="13" customFormat="1" ht="11.25">
      <c r="B170" s="201"/>
      <c r="C170" s="202"/>
      <c r="D170" s="203" t="s">
        <v>148</v>
      </c>
      <c r="E170" s="204" t="s">
        <v>1</v>
      </c>
      <c r="F170" s="205" t="s">
        <v>221</v>
      </c>
      <c r="G170" s="202"/>
      <c r="H170" s="204" t="s">
        <v>1</v>
      </c>
      <c r="I170" s="206"/>
      <c r="J170" s="202"/>
      <c r="K170" s="202"/>
      <c r="L170" s="207"/>
      <c r="M170" s="208"/>
      <c r="N170" s="209"/>
      <c r="O170" s="209"/>
      <c r="P170" s="209"/>
      <c r="Q170" s="209"/>
      <c r="R170" s="209"/>
      <c r="S170" s="209"/>
      <c r="T170" s="210"/>
      <c r="AT170" s="211" t="s">
        <v>148</v>
      </c>
      <c r="AU170" s="211" t="s">
        <v>82</v>
      </c>
      <c r="AV170" s="13" t="s">
        <v>80</v>
      </c>
      <c r="AW170" s="13" t="s">
        <v>30</v>
      </c>
      <c r="AX170" s="13" t="s">
        <v>72</v>
      </c>
      <c r="AY170" s="211" t="s">
        <v>133</v>
      </c>
    </row>
    <row r="171" spans="2:51" s="14" customFormat="1" ht="11.25">
      <c r="B171" s="212"/>
      <c r="C171" s="213"/>
      <c r="D171" s="203" t="s">
        <v>148</v>
      </c>
      <c r="E171" s="214" t="s">
        <v>1</v>
      </c>
      <c r="F171" s="215" t="s">
        <v>80</v>
      </c>
      <c r="G171" s="213"/>
      <c r="H171" s="216">
        <v>1</v>
      </c>
      <c r="I171" s="217"/>
      <c r="J171" s="213"/>
      <c r="K171" s="213"/>
      <c r="L171" s="218"/>
      <c r="M171" s="219"/>
      <c r="N171" s="220"/>
      <c r="O171" s="220"/>
      <c r="P171" s="220"/>
      <c r="Q171" s="220"/>
      <c r="R171" s="220"/>
      <c r="S171" s="220"/>
      <c r="T171" s="221"/>
      <c r="AT171" s="222" t="s">
        <v>148</v>
      </c>
      <c r="AU171" s="222" t="s">
        <v>82</v>
      </c>
      <c r="AV171" s="14" t="s">
        <v>82</v>
      </c>
      <c r="AW171" s="14" t="s">
        <v>30</v>
      </c>
      <c r="AX171" s="14" t="s">
        <v>72</v>
      </c>
      <c r="AY171" s="222" t="s">
        <v>133</v>
      </c>
    </row>
    <row r="172" spans="2:51" s="13" customFormat="1" ht="11.25">
      <c r="B172" s="201"/>
      <c r="C172" s="202"/>
      <c r="D172" s="203" t="s">
        <v>148</v>
      </c>
      <c r="E172" s="204" t="s">
        <v>1</v>
      </c>
      <c r="F172" s="205" t="s">
        <v>222</v>
      </c>
      <c r="G172" s="202"/>
      <c r="H172" s="204" t="s">
        <v>1</v>
      </c>
      <c r="I172" s="206"/>
      <c r="J172" s="202"/>
      <c r="K172" s="202"/>
      <c r="L172" s="207"/>
      <c r="M172" s="208"/>
      <c r="N172" s="209"/>
      <c r="O172" s="209"/>
      <c r="P172" s="209"/>
      <c r="Q172" s="209"/>
      <c r="R172" s="209"/>
      <c r="S172" s="209"/>
      <c r="T172" s="210"/>
      <c r="AT172" s="211" t="s">
        <v>148</v>
      </c>
      <c r="AU172" s="211" t="s">
        <v>82</v>
      </c>
      <c r="AV172" s="13" t="s">
        <v>80</v>
      </c>
      <c r="AW172" s="13" t="s">
        <v>30</v>
      </c>
      <c r="AX172" s="13" t="s">
        <v>72</v>
      </c>
      <c r="AY172" s="211" t="s">
        <v>133</v>
      </c>
    </row>
    <row r="173" spans="2:51" s="14" customFormat="1" ht="11.25">
      <c r="B173" s="212"/>
      <c r="C173" s="213"/>
      <c r="D173" s="203" t="s">
        <v>148</v>
      </c>
      <c r="E173" s="214" t="s">
        <v>1</v>
      </c>
      <c r="F173" s="215" t="s">
        <v>80</v>
      </c>
      <c r="G173" s="213"/>
      <c r="H173" s="216">
        <v>1</v>
      </c>
      <c r="I173" s="217"/>
      <c r="J173" s="213"/>
      <c r="K173" s="213"/>
      <c r="L173" s="218"/>
      <c r="M173" s="219"/>
      <c r="N173" s="220"/>
      <c r="O173" s="220"/>
      <c r="P173" s="220"/>
      <c r="Q173" s="220"/>
      <c r="R173" s="220"/>
      <c r="S173" s="220"/>
      <c r="T173" s="221"/>
      <c r="AT173" s="222" t="s">
        <v>148</v>
      </c>
      <c r="AU173" s="222" t="s">
        <v>82</v>
      </c>
      <c r="AV173" s="14" t="s">
        <v>82</v>
      </c>
      <c r="AW173" s="14" t="s">
        <v>30</v>
      </c>
      <c r="AX173" s="14" t="s">
        <v>72</v>
      </c>
      <c r="AY173" s="222" t="s">
        <v>133</v>
      </c>
    </row>
    <row r="174" spans="2:51" s="15" customFormat="1" ht="11.25">
      <c r="B174" s="223"/>
      <c r="C174" s="224"/>
      <c r="D174" s="203" t="s">
        <v>148</v>
      </c>
      <c r="E174" s="225" t="s">
        <v>1</v>
      </c>
      <c r="F174" s="226" t="s">
        <v>156</v>
      </c>
      <c r="G174" s="224"/>
      <c r="H174" s="227">
        <v>2</v>
      </c>
      <c r="I174" s="228"/>
      <c r="J174" s="224"/>
      <c r="K174" s="224"/>
      <c r="L174" s="229"/>
      <c r="M174" s="230"/>
      <c r="N174" s="231"/>
      <c r="O174" s="231"/>
      <c r="P174" s="231"/>
      <c r="Q174" s="231"/>
      <c r="R174" s="231"/>
      <c r="S174" s="231"/>
      <c r="T174" s="232"/>
      <c r="AT174" s="233" t="s">
        <v>148</v>
      </c>
      <c r="AU174" s="233" t="s">
        <v>82</v>
      </c>
      <c r="AV174" s="15" t="s">
        <v>140</v>
      </c>
      <c r="AW174" s="15" t="s">
        <v>30</v>
      </c>
      <c r="AX174" s="15" t="s">
        <v>80</v>
      </c>
      <c r="AY174" s="233" t="s">
        <v>133</v>
      </c>
    </row>
    <row r="175" spans="1:65" s="2" customFormat="1" ht="16.5" customHeight="1">
      <c r="A175" s="34"/>
      <c r="B175" s="35"/>
      <c r="C175" s="187" t="s">
        <v>234</v>
      </c>
      <c r="D175" s="187" t="s">
        <v>136</v>
      </c>
      <c r="E175" s="188" t="s">
        <v>223</v>
      </c>
      <c r="F175" s="189" t="s">
        <v>224</v>
      </c>
      <c r="G175" s="190" t="s">
        <v>139</v>
      </c>
      <c r="H175" s="191">
        <v>1</v>
      </c>
      <c r="I175" s="192"/>
      <c r="J175" s="193">
        <f aca="true" t="shared" si="10" ref="J175:J184">ROUND(I175*H175,2)</f>
        <v>0</v>
      </c>
      <c r="K175" s="194"/>
      <c r="L175" s="39"/>
      <c r="M175" s="195" t="s">
        <v>1</v>
      </c>
      <c r="N175" s="196" t="s">
        <v>37</v>
      </c>
      <c r="O175" s="71"/>
      <c r="P175" s="197">
        <f aca="true" t="shared" si="11" ref="P175:P184">O175*H175</f>
        <v>0</v>
      </c>
      <c r="Q175" s="197">
        <v>0</v>
      </c>
      <c r="R175" s="197">
        <f aca="true" t="shared" si="12" ref="R175:R184">Q175*H175</f>
        <v>0</v>
      </c>
      <c r="S175" s="197">
        <v>0</v>
      </c>
      <c r="T175" s="198">
        <f aca="true" t="shared" si="13" ref="T175:T184"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9" t="s">
        <v>197</v>
      </c>
      <c r="AT175" s="199" t="s">
        <v>136</v>
      </c>
      <c r="AU175" s="199" t="s">
        <v>82</v>
      </c>
      <c r="AY175" s="17" t="s">
        <v>133</v>
      </c>
      <c r="BE175" s="200">
        <f aca="true" t="shared" si="14" ref="BE175:BE184">IF(N175="základní",J175,0)</f>
        <v>0</v>
      </c>
      <c r="BF175" s="200">
        <f aca="true" t="shared" si="15" ref="BF175:BF184">IF(N175="snížená",J175,0)</f>
        <v>0</v>
      </c>
      <c r="BG175" s="200">
        <f aca="true" t="shared" si="16" ref="BG175:BG184">IF(N175="zákl. přenesená",J175,0)</f>
        <v>0</v>
      </c>
      <c r="BH175" s="200">
        <f aca="true" t="shared" si="17" ref="BH175:BH184">IF(N175="sníž. přenesená",J175,0)</f>
        <v>0</v>
      </c>
      <c r="BI175" s="200">
        <f aca="true" t="shared" si="18" ref="BI175:BI184">IF(N175="nulová",J175,0)</f>
        <v>0</v>
      </c>
      <c r="BJ175" s="17" t="s">
        <v>80</v>
      </c>
      <c r="BK175" s="200">
        <f aca="true" t="shared" si="19" ref="BK175:BK184">ROUND(I175*H175,2)</f>
        <v>0</v>
      </c>
      <c r="BL175" s="17" t="s">
        <v>197</v>
      </c>
      <c r="BM175" s="199" t="s">
        <v>660</v>
      </c>
    </row>
    <row r="176" spans="1:65" s="2" customFormat="1" ht="24.2" customHeight="1">
      <c r="A176" s="34"/>
      <c r="B176" s="35"/>
      <c r="C176" s="234" t="s">
        <v>238</v>
      </c>
      <c r="D176" s="234" t="s">
        <v>200</v>
      </c>
      <c r="E176" s="235" t="s">
        <v>227</v>
      </c>
      <c r="F176" s="236" t="s">
        <v>228</v>
      </c>
      <c r="G176" s="237" t="s">
        <v>139</v>
      </c>
      <c r="H176" s="238">
        <v>1</v>
      </c>
      <c r="I176" s="239"/>
      <c r="J176" s="240">
        <f t="shared" si="10"/>
        <v>0</v>
      </c>
      <c r="K176" s="241"/>
      <c r="L176" s="242"/>
      <c r="M176" s="243" t="s">
        <v>1</v>
      </c>
      <c r="N176" s="244" t="s">
        <v>37</v>
      </c>
      <c r="O176" s="71"/>
      <c r="P176" s="197">
        <f t="shared" si="11"/>
        <v>0</v>
      </c>
      <c r="Q176" s="197">
        <v>0.0018</v>
      </c>
      <c r="R176" s="197">
        <f t="shared" si="12"/>
        <v>0.0018</v>
      </c>
      <c r="S176" s="197">
        <v>0</v>
      </c>
      <c r="T176" s="198">
        <f t="shared" si="13"/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9" t="s">
        <v>203</v>
      </c>
      <c r="AT176" s="199" t="s">
        <v>200</v>
      </c>
      <c r="AU176" s="199" t="s">
        <v>82</v>
      </c>
      <c r="AY176" s="17" t="s">
        <v>133</v>
      </c>
      <c r="BE176" s="200">
        <f t="shared" si="14"/>
        <v>0</v>
      </c>
      <c r="BF176" s="200">
        <f t="shared" si="15"/>
        <v>0</v>
      </c>
      <c r="BG176" s="200">
        <f t="shared" si="16"/>
        <v>0</v>
      </c>
      <c r="BH176" s="200">
        <f t="shared" si="17"/>
        <v>0</v>
      </c>
      <c r="BI176" s="200">
        <f t="shared" si="18"/>
        <v>0</v>
      </c>
      <c r="BJ176" s="17" t="s">
        <v>80</v>
      </c>
      <c r="BK176" s="200">
        <f t="shared" si="19"/>
        <v>0</v>
      </c>
      <c r="BL176" s="17" t="s">
        <v>197</v>
      </c>
      <c r="BM176" s="199" t="s">
        <v>661</v>
      </c>
    </row>
    <row r="177" spans="1:65" s="2" customFormat="1" ht="24.2" customHeight="1">
      <c r="A177" s="34"/>
      <c r="B177" s="35"/>
      <c r="C177" s="187" t="s">
        <v>7</v>
      </c>
      <c r="D177" s="187" t="s">
        <v>136</v>
      </c>
      <c r="E177" s="188" t="s">
        <v>231</v>
      </c>
      <c r="F177" s="189" t="s">
        <v>232</v>
      </c>
      <c r="G177" s="190" t="s">
        <v>139</v>
      </c>
      <c r="H177" s="191">
        <v>1</v>
      </c>
      <c r="I177" s="192"/>
      <c r="J177" s="193">
        <f t="shared" si="10"/>
        <v>0</v>
      </c>
      <c r="K177" s="194"/>
      <c r="L177" s="39"/>
      <c r="M177" s="195" t="s">
        <v>1</v>
      </c>
      <c r="N177" s="196" t="s">
        <v>37</v>
      </c>
      <c r="O177" s="71"/>
      <c r="P177" s="197">
        <f t="shared" si="11"/>
        <v>0</v>
      </c>
      <c r="Q177" s="197">
        <v>4E-05</v>
      </c>
      <c r="R177" s="197">
        <f t="shared" si="12"/>
        <v>4E-05</v>
      </c>
      <c r="S177" s="197">
        <v>0</v>
      </c>
      <c r="T177" s="198">
        <f t="shared" si="13"/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9" t="s">
        <v>197</v>
      </c>
      <c r="AT177" s="199" t="s">
        <v>136</v>
      </c>
      <c r="AU177" s="199" t="s">
        <v>82</v>
      </c>
      <c r="AY177" s="17" t="s">
        <v>133</v>
      </c>
      <c r="BE177" s="200">
        <f t="shared" si="14"/>
        <v>0</v>
      </c>
      <c r="BF177" s="200">
        <f t="shared" si="15"/>
        <v>0</v>
      </c>
      <c r="BG177" s="200">
        <f t="shared" si="16"/>
        <v>0</v>
      </c>
      <c r="BH177" s="200">
        <f t="shared" si="17"/>
        <v>0</v>
      </c>
      <c r="BI177" s="200">
        <f t="shared" si="18"/>
        <v>0</v>
      </c>
      <c r="BJ177" s="17" t="s">
        <v>80</v>
      </c>
      <c r="BK177" s="200">
        <f t="shared" si="19"/>
        <v>0</v>
      </c>
      <c r="BL177" s="17" t="s">
        <v>197</v>
      </c>
      <c r="BM177" s="199" t="s">
        <v>662</v>
      </c>
    </row>
    <row r="178" spans="1:65" s="2" customFormat="1" ht="16.5" customHeight="1">
      <c r="A178" s="34"/>
      <c r="B178" s="35"/>
      <c r="C178" s="234" t="s">
        <v>245</v>
      </c>
      <c r="D178" s="234" t="s">
        <v>200</v>
      </c>
      <c r="E178" s="235" t="s">
        <v>235</v>
      </c>
      <c r="F178" s="236" t="s">
        <v>236</v>
      </c>
      <c r="G178" s="237" t="s">
        <v>139</v>
      </c>
      <c r="H178" s="238">
        <v>1</v>
      </c>
      <c r="I178" s="239"/>
      <c r="J178" s="240">
        <f t="shared" si="10"/>
        <v>0</v>
      </c>
      <c r="K178" s="241"/>
      <c r="L178" s="242"/>
      <c r="M178" s="243" t="s">
        <v>1</v>
      </c>
      <c r="N178" s="244" t="s">
        <v>37</v>
      </c>
      <c r="O178" s="71"/>
      <c r="P178" s="197">
        <f t="shared" si="11"/>
        <v>0</v>
      </c>
      <c r="Q178" s="197">
        <v>0.00147</v>
      </c>
      <c r="R178" s="197">
        <f t="shared" si="12"/>
        <v>0.00147</v>
      </c>
      <c r="S178" s="197">
        <v>0</v>
      </c>
      <c r="T178" s="198">
        <f t="shared" si="13"/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9" t="s">
        <v>203</v>
      </c>
      <c r="AT178" s="199" t="s">
        <v>200</v>
      </c>
      <c r="AU178" s="199" t="s">
        <v>82</v>
      </c>
      <c r="AY178" s="17" t="s">
        <v>133</v>
      </c>
      <c r="BE178" s="200">
        <f t="shared" si="14"/>
        <v>0</v>
      </c>
      <c r="BF178" s="200">
        <f t="shared" si="15"/>
        <v>0</v>
      </c>
      <c r="BG178" s="200">
        <f t="shared" si="16"/>
        <v>0</v>
      </c>
      <c r="BH178" s="200">
        <f t="shared" si="17"/>
        <v>0</v>
      </c>
      <c r="BI178" s="200">
        <f t="shared" si="18"/>
        <v>0</v>
      </c>
      <c r="BJ178" s="17" t="s">
        <v>80</v>
      </c>
      <c r="BK178" s="200">
        <f t="shared" si="19"/>
        <v>0</v>
      </c>
      <c r="BL178" s="17" t="s">
        <v>197</v>
      </c>
      <c r="BM178" s="199" t="s">
        <v>663</v>
      </c>
    </row>
    <row r="179" spans="1:65" s="2" customFormat="1" ht="24.2" customHeight="1">
      <c r="A179" s="34"/>
      <c r="B179" s="35"/>
      <c r="C179" s="187" t="s">
        <v>250</v>
      </c>
      <c r="D179" s="187" t="s">
        <v>136</v>
      </c>
      <c r="E179" s="188" t="s">
        <v>239</v>
      </c>
      <c r="F179" s="189" t="s">
        <v>240</v>
      </c>
      <c r="G179" s="190" t="s">
        <v>139</v>
      </c>
      <c r="H179" s="191">
        <v>1</v>
      </c>
      <c r="I179" s="192"/>
      <c r="J179" s="193">
        <f t="shared" si="10"/>
        <v>0</v>
      </c>
      <c r="K179" s="194"/>
      <c r="L179" s="39"/>
      <c r="M179" s="195" t="s">
        <v>1</v>
      </c>
      <c r="N179" s="196" t="s">
        <v>37</v>
      </c>
      <c r="O179" s="71"/>
      <c r="P179" s="197">
        <f t="shared" si="11"/>
        <v>0</v>
      </c>
      <c r="Q179" s="197">
        <v>0.00012</v>
      </c>
      <c r="R179" s="197">
        <f t="shared" si="12"/>
        <v>0.00012</v>
      </c>
      <c r="S179" s="197">
        <v>0</v>
      </c>
      <c r="T179" s="198">
        <f t="shared" si="13"/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9" t="s">
        <v>197</v>
      </c>
      <c r="AT179" s="199" t="s">
        <v>136</v>
      </c>
      <c r="AU179" s="199" t="s">
        <v>82</v>
      </c>
      <c r="AY179" s="17" t="s">
        <v>133</v>
      </c>
      <c r="BE179" s="200">
        <f t="shared" si="14"/>
        <v>0</v>
      </c>
      <c r="BF179" s="200">
        <f t="shared" si="15"/>
        <v>0</v>
      </c>
      <c r="BG179" s="200">
        <f t="shared" si="16"/>
        <v>0</v>
      </c>
      <c r="BH179" s="200">
        <f t="shared" si="17"/>
        <v>0</v>
      </c>
      <c r="BI179" s="200">
        <f t="shared" si="18"/>
        <v>0</v>
      </c>
      <c r="BJ179" s="17" t="s">
        <v>80</v>
      </c>
      <c r="BK179" s="200">
        <f t="shared" si="19"/>
        <v>0</v>
      </c>
      <c r="BL179" s="17" t="s">
        <v>197</v>
      </c>
      <c r="BM179" s="199" t="s">
        <v>664</v>
      </c>
    </row>
    <row r="180" spans="1:65" s="2" customFormat="1" ht="16.5" customHeight="1">
      <c r="A180" s="34"/>
      <c r="B180" s="35"/>
      <c r="C180" s="234" t="s">
        <v>254</v>
      </c>
      <c r="D180" s="234" t="s">
        <v>200</v>
      </c>
      <c r="E180" s="235" t="s">
        <v>242</v>
      </c>
      <c r="F180" s="236" t="s">
        <v>243</v>
      </c>
      <c r="G180" s="237" t="s">
        <v>139</v>
      </c>
      <c r="H180" s="238">
        <v>1</v>
      </c>
      <c r="I180" s="239"/>
      <c r="J180" s="240">
        <f t="shared" si="10"/>
        <v>0</v>
      </c>
      <c r="K180" s="241"/>
      <c r="L180" s="242"/>
      <c r="M180" s="243" t="s">
        <v>1</v>
      </c>
      <c r="N180" s="244" t="s">
        <v>37</v>
      </c>
      <c r="O180" s="71"/>
      <c r="P180" s="197">
        <f t="shared" si="11"/>
        <v>0</v>
      </c>
      <c r="Q180" s="197">
        <v>0.0018</v>
      </c>
      <c r="R180" s="197">
        <f t="shared" si="12"/>
        <v>0.0018</v>
      </c>
      <c r="S180" s="197">
        <v>0</v>
      </c>
      <c r="T180" s="198">
        <f t="shared" si="13"/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9" t="s">
        <v>203</v>
      </c>
      <c r="AT180" s="199" t="s">
        <v>200</v>
      </c>
      <c r="AU180" s="199" t="s">
        <v>82</v>
      </c>
      <c r="AY180" s="17" t="s">
        <v>133</v>
      </c>
      <c r="BE180" s="200">
        <f t="shared" si="14"/>
        <v>0</v>
      </c>
      <c r="BF180" s="200">
        <f t="shared" si="15"/>
        <v>0</v>
      </c>
      <c r="BG180" s="200">
        <f t="shared" si="16"/>
        <v>0</v>
      </c>
      <c r="BH180" s="200">
        <f t="shared" si="17"/>
        <v>0</v>
      </c>
      <c r="BI180" s="200">
        <f t="shared" si="18"/>
        <v>0</v>
      </c>
      <c r="BJ180" s="17" t="s">
        <v>80</v>
      </c>
      <c r="BK180" s="200">
        <f t="shared" si="19"/>
        <v>0</v>
      </c>
      <c r="BL180" s="17" t="s">
        <v>197</v>
      </c>
      <c r="BM180" s="199" t="s">
        <v>665</v>
      </c>
    </row>
    <row r="181" spans="1:65" s="2" customFormat="1" ht="16.5" customHeight="1">
      <c r="A181" s="34"/>
      <c r="B181" s="35"/>
      <c r="C181" s="234" t="s">
        <v>258</v>
      </c>
      <c r="D181" s="234" t="s">
        <v>200</v>
      </c>
      <c r="E181" s="235" t="s">
        <v>246</v>
      </c>
      <c r="F181" s="236" t="s">
        <v>247</v>
      </c>
      <c r="G181" s="237" t="s">
        <v>248</v>
      </c>
      <c r="H181" s="238">
        <v>1</v>
      </c>
      <c r="I181" s="239"/>
      <c r="J181" s="240">
        <f t="shared" si="10"/>
        <v>0</v>
      </c>
      <c r="K181" s="241"/>
      <c r="L181" s="242"/>
      <c r="M181" s="243" t="s">
        <v>1</v>
      </c>
      <c r="N181" s="244" t="s">
        <v>37</v>
      </c>
      <c r="O181" s="71"/>
      <c r="P181" s="197">
        <f t="shared" si="11"/>
        <v>0</v>
      </c>
      <c r="Q181" s="197">
        <v>0.00098</v>
      </c>
      <c r="R181" s="197">
        <f t="shared" si="12"/>
        <v>0.00098</v>
      </c>
      <c r="S181" s="197">
        <v>0</v>
      </c>
      <c r="T181" s="198">
        <f t="shared" si="13"/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9" t="s">
        <v>203</v>
      </c>
      <c r="AT181" s="199" t="s">
        <v>200</v>
      </c>
      <c r="AU181" s="199" t="s">
        <v>82</v>
      </c>
      <c r="AY181" s="17" t="s">
        <v>133</v>
      </c>
      <c r="BE181" s="200">
        <f t="shared" si="14"/>
        <v>0</v>
      </c>
      <c r="BF181" s="200">
        <f t="shared" si="15"/>
        <v>0</v>
      </c>
      <c r="BG181" s="200">
        <f t="shared" si="16"/>
        <v>0</v>
      </c>
      <c r="BH181" s="200">
        <f t="shared" si="17"/>
        <v>0</v>
      </c>
      <c r="BI181" s="200">
        <f t="shared" si="18"/>
        <v>0</v>
      </c>
      <c r="BJ181" s="17" t="s">
        <v>80</v>
      </c>
      <c r="BK181" s="200">
        <f t="shared" si="19"/>
        <v>0</v>
      </c>
      <c r="BL181" s="17" t="s">
        <v>197</v>
      </c>
      <c r="BM181" s="199" t="s">
        <v>666</v>
      </c>
    </row>
    <row r="182" spans="1:65" s="2" customFormat="1" ht="24.2" customHeight="1">
      <c r="A182" s="34"/>
      <c r="B182" s="35"/>
      <c r="C182" s="187" t="s">
        <v>262</v>
      </c>
      <c r="D182" s="187" t="s">
        <v>136</v>
      </c>
      <c r="E182" s="188" t="s">
        <v>494</v>
      </c>
      <c r="F182" s="189" t="s">
        <v>495</v>
      </c>
      <c r="G182" s="190" t="s">
        <v>162</v>
      </c>
      <c r="H182" s="191">
        <v>0.017</v>
      </c>
      <c r="I182" s="192"/>
      <c r="J182" s="193">
        <f t="shared" si="10"/>
        <v>0</v>
      </c>
      <c r="K182" s="194"/>
      <c r="L182" s="39"/>
      <c r="M182" s="195" t="s">
        <v>1</v>
      </c>
      <c r="N182" s="196" t="s">
        <v>37</v>
      </c>
      <c r="O182" s="71"/>
      <c r="P182" s="197">
        <f t="shared" si="11"/>
        <v>0</v>
      </c>
      <c r="Q182" s="197">
        <v>0</v>
      </c>
      <c r="R182" s="197">
        <f t="shared" si="12"/>
        <v>0</v>
      </c>
      <c r="S182" s="197">
        <v>0</v>
      </c>
      <c r="T182" s="198">
        <f t="shared" si="13"/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9" t="s">
        <v>197</v>
      </c>
      <c r="AT182" s="199" t="s">
        <v>136</v>
      </c>
      <c r="AU182" s="199" t="s">
        <v>82</v>
      </c>
      <c r="AY182" s="17" t="s">
        <v>133</v>
      </c>
      <c r="BE182" s="200">
        <f t="shared" si="14"/>
        <v>0</v>
      </c>
      <c r="BF182" s="200">
        <f t="shared" si="15"/>
        <v>0</v>
      </c>
      <c r="BG182" s="200">
        <f t="shared" si="16"/>
        <v>0</v>
      </c>
      <c r="BH182" s="200">
        <f t="shared" si="17"/>
        <v>0</v>
      </c>
      <c r="BI182" s="200">
        <f t="shared" si="18"/>
        <v>0</v>
      </c>
      <c r="BJ182" s="17" t="s">
        <v>80</v>
      </c>
      <c r="BK182" s="200">
        <f t="shared" si="19"/>
        <v>0</v>
      </c>
      <c r="BL182" s="17" t="s">
        <v>197</v>
      </c>
      <c r="BM182" s="199" t="s">
        <v>667</v>
      </c>
    </row>
    <row r="183" spans="1:65" s="2" customFormat="1" ht="24.2" customHeight="1">
      <c r="A183" s="34"/>
      <c r="B183" s="35"/>
      <c r="C183" s="187" t="s">
        <v>266</v>
      </c>
      <c r="D183" s="187" t="s">
        <v>136</v>
      </c>
      <c r="E183" s="188" t="s">
        <v>263</v>
      </c>
      <c r="F183" s="189" t="s">
        <v>264</v>
      </c>
      <c r="G183" s="190" t="s">
        <v>162</v>
      </c>
      <c r="H183" s="191">
        <v>0.017</v>
      </c>
      <c r="I183" s="192"/>
      <c r="J183" s="193">
        <f t="shared" si="10"/>
        <v>0</v>
      </c>
      <c r="K183" s="194"/>
      <c r="L183" s="39"/>
      <c r="M183" s="195" t="s">
        <v>1</v>
      </c>
      <c r="N183" s="196" t="s">
        <v>37</v>
      </c>
      <c r="O183" s="71"/>
      <c r="P183" s="197">
        <f t="shared" si="11"/>
        <v>0</v>
      </c>
      <c r="Q183" s="197">
        <v>0</v>
      </c>
      <c r="R183" s="197">
        <f t="shared" si="12"/>
        <v>0</v>
      </c>
      <c r="S183" s="197">
        <v>0</v>
      </c>
      <c r="T183" s="198">
        <f t="shared" si="13"/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9" t="s">
        <v>197</v>
      </c>
      <c r="AT183" s="199" t="s">
        <v>136</v>
      </c>
      <c r="AU183" s="199" t="s">
        <v>82</v>
      </c>
      <c r="AY183" s="17" t="s">
        <v>133</v>
      </c>
      <c r="BE183" s="200">
        <f t="shared" si="14"/>
        <v>0</v>
      </c>
      <c r="BF183" s="200">
        <f t="shared" si="15"/>
        <v>0</v>
      </c>
      <c r="BG183" s="200">
        <f t="shared" si="16"/>
        <v>0</v>
      </c>
      <c r="BH183" s="200">
        <f t="shared" si="17"/>
        <v>0</v>
      </c>
      <c r="BI183" s="200">
        <f t="shared" si="18"/>
        <v>0</v>
      </c>
      <c r="BJ183" s="17" t="s">
        <v>80</v>
      </c>
      <c r="BK183" s="200">
        <f t="shared" si="19"/>
        <v>0</v>
      </c>
      <c r="BL183" s="17" t="s">
        <v>197</v>
      </c>
      <c r="BM183" s="199" t="s">
        <v>668</v>
      </c>
    </row>
    <row r="184" spans="1:65" s="2" customFormat="1" ht="24.2" customHeight="1">
      <c r="A184" s="34"/>
      <c r="B184" s="35"/>
      <c r="C184" s="187" t="s">
        <v>272</v>
      </c>
      <c r="D184" s="187" t="s">
        <v>136</v>
      </c>
      <c r="E184" s="188" t="s">
        <v>267</v>
      </c>
      <c r="F184" s="189" t="s">
        <v>268</v>
      </c>
      <c r="G184" s="190" t="s">
        <v>162</v>
      </c>
      <c r="H184" s="191">
        <v>0.017</v>
      </c>
      <c r="I184" s="192"/>
      <c r="J184" s="193">
        <f t="shared" si="10"/>
        <v>0</v>
      </c>
      <c r="K184" s="194"/>
      <c r="L184" s="39"/>
      <c r="M184" s="195" t="s">
        <v>1</v>
      </c>
      <c r="N184" s="196" t="s">
        <v>37</v>
      </c>
      <c r="O184" s="71"/>
      <c r="P184" s="197">
        <f t="shared" si="11"/>
        <v>0</v>
      </c>
      <c r="Q184" s="197">
        <v>0</v>
      </c>
      <c r="R184" s="197">
        <f t="shared" si="12"/>
        <v>0</v>
      </c>
      <c r="S184" s="197">
        <v>0</v>
      </c>
      <c r="T184" s="198">
        <f t="shared" si="13"/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99" t="s">
        <v>197</v>
      </c>
      <c r="AT184" s="199" t="s">
        <v>136</v>
      </c>
      <c r="AU184" s="199" t="s">
        <v>82</v>
      </c>
      <c r="AY184" s="17" t="s">
        <v>133</v>
      </c>
      <c r="BE184" s="200">
        <f t="shared" si="14"/>
        <v>0</v>
      </c>
      <c r="BF184" s="200">
        <f t="shared" si="15"/>
        <v>0</v>
      </c>
      <c r="BG184" s="200">
        <f t="shared" si="16"/>
        <v>0</v>
      </c>
      <c r="BH184" s="200">
        <f t="shared" si="17"/>
        <v>0</v>
      </c>
      <c r="BI184" s="200">
        <f t="shared" si="18"/>
        <v>0</v>
      </c>
      <c r="BJ184" s="17" t="s">
        <v>80</v>
      </c>
      <c r="BK184" s="200">
        <f t="shared" si="19"/>
        <v>0</v>
      </c>
      <c r="BL184" s="17" t="s">
        <v>197</v>
      </c>
      <c r="BM184" s="199" t="s">
        <v>669</v>
      </c>
    </row>
    <row r="185" spans="2:63" s="12" customFormat="1" ht="22.9" customHeight="1">
      <c r="B185" s="171"/>
      <c r="C185" s="172"/>
      <c r="D185" s="173" t="s">
        <v>71</v>
      </c>
      <c r="E185" s="185" t="s">
        <v>270</v>
      </c>
      <c r="F185" s="185" t="s">
        <v>271</v>
      </c>
      <c r="G185" s="172"/>
      <c r="H185" s="172"/>
      <c r="I185" s="175"/>
      <c r="J185" s="186">
        <f>BK185</f>
        <v>0</v>
      </c>
      <c r="K185" s="172"/>
      <c r="L185" s="177"/>
      <c r="M185" s="178"/>
      <c r="N185" s="179"/>
      <c r="O185" s="179"/>
      <c r="P185" s="180">
        <f>SUM(P186:P190)</f>
        <v>0</v>
      </c>
      <c r="Q185" s="179"/>
      <c r="R185" s="180">
        <f>SUM(R186:R190)</f>
        <v>0.0003</v>
      </c>
      <c r="S185" s="179"/>
      <c r="T185" s="181">
        <f>SUM(T186:T190)</f>
        <v>5E-05</v>
      </c>
      <c r="AR185" s="182" t="s">
        <v>82</v>
      </c>
      <c r="AT185" s="183" t="s">
        <v>71</v>
      </c>
      <c r="AU185" s="183" t="s">
        <v>80</v>
      </c>
      <c r="AY185" s="182" t="s">
        <v>133</v>
      </c>
      <c r="BK185" s="184">
        <f>SUM(BK186:BK190)</f>
        <v>0</v>
      </c>
    </row>
    <row r="186" spans="1:65" s="2" customFormat="1" ht="16.5" customHeight="1">
      <c r="A186" s="34"/>
      <c r="B186" s="35"/>
      <c r="C186" s="187" t="s">
        <v>276</v>
      </c>
      <c r="D186" s="187" t="s">
        <v>136</v>
      </c>
      <c r="E186" s="188" t="s">
        <v>273</v>
      </c>
      <c r="F186" s="189" t="s">
        <v>274</v>
      </c>
      <c r="G186" s="190" t="s">
        <v>139</v>
      </c>
      <c r="H186" s="191">
        <v>1</v>
      </c>
      <c r="I186" s="192"/>
      <c r="J186" s="193">
        <f>ROUND(I186*H186,2)</f>
        <v>0</v>
      </c>
      <c r="K186" s="194"/>
      <c r="L186" s="39"/>
      <c r="M186" s="195" t="s">
        <v>1</v>
      </c>
      <c r="N186" s="196" t="s">
        <v>37</v>
      </c>
      <c r="O186" s="71"/>
      <c r="P186" s="197">
        <f>O186*H186</f>
        <v>0</v>
      </c>
      <c r="Q186" s="197">
        <v>0</v>
      </c>
      <c r="R186" s="197">
        <f>Q186*H186</f>
        <v>0</v>
      </c>
      <c r="S186" s="197">
        <v>0</v>
      </c>
      <c r="T186" s="198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9" t="s">
        <v>197</v>
      </c>
      <c r="AT186" s="199" t="s">
        <v>136</v>
      </c>
      <c r="AU186" s="199" t="s">
        <v>82</v>
      </c>
      <c r="AY186" s="17" t="s">
        <v>133</v>
      </c>
      <c r="BE186" s="200">
        <f>IF(N186="základní",J186,0)</f>
        <v>0</v>
      </c>
      <c r="BF186" s="200">
        <f>IF(N186="snížená",J186,0)</f>
        <v>0</v>
      </c>
      <c r="BG186" s="200">
        <f>IF(N186="zákl. přenesená",J186,0)</f>
        <v>0</v>
      </c>
      <c r="BH186" s="200">
        <f>IF(N186="sníž. přenesená",J186,0)</f>
        <v>0</v>
      </c>
      <c r="BI186" s="200">
        <f>IF(N186="nulová",J186,0)</f>
        <v>0</v>
      </c>
      <c r="BJ186" s="17" t="s">
        <v>80</v>
      </c>
      <c r="BK186" s="200">
        <f>ROUND(I186*H186,2)</f>
        <v>0</v>
      </c>
      <c r="BL186" s="17" t="s">
        <v>197</v>
      </c>
      <c r="BM186" s="199" t="s">
        <v>670</v>
      </c>
    </row>
    <row r="187" spans="2:51" s="13" customFormat="1" ht="11.25">
      <c r="B187" s="201"/>
      <c r="C187" s="202"/>
      <c r="D187" s="203" t="s">
        <v>148</v>
      </c>
      <c r="E187" s="204" t="s">
        <v>1</v>
      </c>
      <c r="F187" s="205" t="s">
        <v>152</v>
      </c>
      <c r="G187" s="202"/>
      <c r="H187" s="204" t="s">
        <v>1</v>
      </c>
      <c r="I187" s="206"/>
      <c r="J187" s="202"/>
      <c r="K187" s="202"/>
      <c r="L187" s="207"/>
      <c r="M187" s="208"/>
      <c r="N187" s="209"/>
      <c r="O187" s="209"/>
      <c r="P187" s="209"/>
      <c r="Q187" s="209"/>
      <c r="R187" s="209"/>
      <c r="S187" s="209"/>
      <c r="T187" s="210"/>
      <c r="AT187" s="211" t="s">
        <v>148</v>
      </c>
      <c r="AU187" s="211" t="s">
        <v>82</v>
      </c>
      <c r="AV187" s="13" t="s">
        <v>80</v>
      </c>
      <c r="AW187" s="13" t="s">
        <v>30</v>
      </c>
      <c r="AX187" s="13" t="s">
        <v>72</v>
      </c>
      <c r="AY187" s="211" t="s">
        <v>133</v>
      </c>
    </row>
    <row r="188" spans="2:51" s="14" customFormat="1" ht="11.25">
      <c r="B188" s="212"/>
      <c r="C188" s="213"/>
      <c r="D188" s="203" t="s">
        <v>148</v>
      </c>
      <c r="E188" s="214" t="s">
        <v>1</v>
      </c>
      <c r="F188" s="215" t="s">
        <v>80</v>
      </c>
      <c r="G188" s="213"/>
      <c r="H188" s="216">
        <v>1</v>
      </c>
      <c r="I188" s="217"/>
      <c r="J188" s="213"/>
      <c r="K188" s="213"/>
      <c r="L188" s="218"/>
      <c r="M188" s="219"/>
      <c r="N188" s="220"/>
      <c r="O188" s="220"/>
      <c r="P188" s="220"/>
      <c r="Q188" s="220"/>
      <c r="R188" s="220"/>
      <c r="S188" s="220"/>
      <c r="T188" s="221"/>
      <c r="AT188" s="222" t="s">
        <v>148</v>
      </c>
      <c r="AU188" s="222" t="s">
        <v>82</v>
      </c>
      <c r="AV188" s="14" t="s">
        <v>82</v>
      </c>
      <c r="AW188" s="14" t="s">
        <v>30</v>
      </c>
      <c r="AX188" s="14" t="s">
        <v>80</v>
      </c>
      <c r="AY188" s="222" t="s">
        <v>133</v>
      </c>
    </row>
    <row r="189" spans="1:65" s="2" customFormat="1" ht="24.2" customHeight="1">
      <c r="A189" s="34"/>
      <c r="B189" s="35"/>
      <c r="C189" s="234" t="s">
        <v>280</v>
      </c>
      <c r="D189" s="234" t="s">
        <v>200</v>
      </c>
      <c r="E189" s="235" t="s">
        <v>277</v>
      </c>
      <c r="F189" s="236" t="s">
        <v>605</v>
      </c>
      <c r="G189" s="237" t="s">
        <v>139</v>
      </c>
      <c r="H189" s="238">
        <v>1</v>
      </c>
      <c r="I189" s="239"/>
      <c r="J189" s="240">
        <f>ROUND(I189*H189,2)</f>
        <v>0</v>
      </c>
      <c r="K189" s="241"/>
      <c r="L189" s="242"/>
      <c r="M189" s="243" t="s">
        <v>1</v>
      </c>
      <c r="N189" s="244" t="s">
        <v>37</v>
      </c>
      <c r="O189" s="71"/>
      <c r="P189" s="197">
        <f>O189*H189</f>
        <v>0</v>
      </c>
      <c r="Q189" s="197">
        <v>0.0003</v>
      </c>
      <c r="R189" s="197">
        <f>Q189*H189</f>
        <v>0.0003</v>
      </c>
      <c r="S189" s="197">
        <v>0</v>
      </c>
      <c r="T189" s="198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9" t="s">
        <v>203</v>
      </c>
      <c r="AT189" s="199" t="s">
        <v>200</v>
      </c>
      <c r="AU189" s="199" t="s">
        <v>82</v>
      </c>
      <c r="AY189" s="17" t="s">
        <v>133</v>
      </c>
      <c r="BE189" s="200">
        <f>IF(N189="základní",J189,0)</f>
        <v>0</v>
      </c>
      <c r="BF189" s="200">
        <f>IF(N189="snížená",J189,0)</f>
        <v>0</v>
      </c>
      <c r="BG189" s="200">
        <f>IF(N189="zákl. přenesená",J189,0)</f>
        <v>0</v>
      </c>
      <c r="BH189" s="200">
        <f>IF(N189="sníž. přenesená",J189,0)</f>
        <v>0</v>
      </c>
      <c r="BI189" s="200">
        <f>IF(N189="nulová",J189,0)</f>
        <v>0</v>
      </c>
      <c r="BJ189" s="17" t="s">
        <v>80</v>
      </c>
      <c r="BK189" s="200">
        <f>ROUND(I189*H189,2)</f>
        <v>0</v>
      </c>
      <c r="BL189" s="17" t="s">
        <v>197</v>
      </c>
      <c r="BM189" s="199" t="s">
        <v>671</v>
      </c>
    </row>
    <row r="190" spans="1:65" s="2" customFormat="1" ht="21.75" customHeight="1">
      <c r="A190" s="34"/>
      <c r="B190" s="35"/>
      <c r="C190" s="187" t="s">
        <v>286</v>
      </c>
      <c r="D190" s="187" t="s">
        <v>136</v>
      </c>
      <c r="E190" s="188" t="s">
        <v>281</v>
      </c>
      <c r="F190" s="189" t="s">
        <v>282</v>
      </c>
      <c r="G190" s="190" t="s">
        <v>139</v>
      </c>
      <c r="H190" s="191">
        <v>1</v>
      </c>
      <c r="I190" s="192"/>
      <c r="J190" s="193">
        <f>ROUND(I190*H190,2)</f>
        <v>0</v>
      </c>
      <c r="K190" s="194"/>
      <c r="L190" s="39"/>
      <c r="M190" s="195" t="s">
        <v>1</v>
      </c>
      <c r="N190" s="196" t="s">
        <v>37</v>
      </c>
      <c r="O190" s="71"/>
      <c r="P190" s="197">
        <f>O190*H190</f>
        <v>0</v>
      </c>
      <c r="Q190" s="197">
        <v>0</v>
      </c>
      <c r="R190" s="197">
        <f>Q190*H190</f>
        <v>0</v>
      </c>
      <c r="S190" s="197">
        <v>5E-05</v>
      </c>
      <c r="T190" s="198">
        <f>S190*H190</f>
        <v>5E-05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99" t="s">
        <v>197</v>
      </c>
      <c r="AT190" s="199" t="s">
        <v>136</v>
      </c>
      <c r="AU190" s="199" t="s">
        <v>82</v>
      </c>
      <c r="AY190" s="17" t="s">
        <v>133</v>
      </c>
      <c r="BE190" s="200">
        <f>IF(N190="základní",J190,0)</f>
        <v>0</v>
      </c>
      <c r="BF190" s="200">
        <f>IF(N190="snížená",J190,0)</f>
        <v>0</v>
      </c>
      <c r="BG190" s="200">
        <f>IF(N190="zákl. přenesená",J190,0)</f>
        <v>0</v>
      </c>
      <c r="BH190" s="200">
        <f>IF(N190="sníž. přenesená",J190,0)</f>
        <v>0</v>
      </c>
      <c r="BI190" s="200">
        <f>IF(N190="nulová",J190,0)</f>
        <v>0</v>
      </c>
      <c r="BJ190" s="17" t="s">
        <v>80</v>
      </c>
      <c r="BK190" s="200">
        <f>ROUND(I190*H190,2)</f>
        <v>0</v>
      </c>
      <c r="BL190" s="17" t="s">
        <v>197</v>
      </c>
      <c r="BM190" s="199" t="s">
        <v>672</v>
      </c>
    </row>
    <row r="191" spans="2:63" s="12" customFormat="1" ht="22.9" customHeight="1">
      <c r="B191" s="171"/>
      <c r="C191" s="172"/>
      <c r="D191" s="173" t="s">
        <v>71</v>
      </c>
      <c r="E191" s="185" t="s">
        <v>284</v>
      </c>
      <c r="F191" s="185" t="s">
        <v>285</v>
      </c>
      <c r="G191" s="172"/>
      <c r="H191" s="172"/>
      <c r="I191" s="175"/>
      <c r="J191" s="186">
        <f>BK191</f>
        <v>0</v>
      </c>
      <c r="K191" s="172"/>
      <c r="L191" s="177"/>
      <c r="M191" s="178"/>
      <c r="N191" s="179"/>
      <c r="O191" s="179"/>
      <c r="P191" s="180">
        <f>SUM(P192:P196)</f>
        <v>0</v>
      </c>
      <c r="Q191" s="179"/>
      <c r="R191" s="180">
        <f>SUM(R192:R196)</f>
        <v>0.1</v>
      </c>
      <c r="S191" s="179"/>
      <c r="T191" s="181">
        <f>SUM(T192:T196)</f>
        <v>0</v>
      </c>
      <c r="AR191" s="182" t="s">
        <v>82</v>
      </c>
      <c r="AT191" s="183" t="s">
        <v>71</v>
      </c>
      <c r="AU191" s="183" t="s">
        <v>80</v>
      </c>
      <c r="AY191" s="182" t="s">
        <v>133</v>
      </c>
      <c r="BK191" s="184">
        <f>SUM(BK192:BK196)</f>
        <v>0</v>
      </c>
    </row>
    <row r="192" spans="1:65" s="2" customFormat="1" ht="24.2" customHeight="1">
      <c r="A192" s="34"/>
      <c r="B192" s="35"/>
      <c r="C192" s="187" t="s">
        <v>203</v>
      </c>
      <c r="D192" s="187" t="s">
        <v>136</v>
      </c>
      <c r="E192" s="188" t="s">
        <v>330</v>
      </c>
      <c r="F192" s="189" t="s">
        <v>331</v>
      </c>
      <c r="G192" s="190" t="s">
        <v>139</v>
      </c>
      <c r="H192" s="191">
        <v>1</v>
      </c>
      <c r="I192" s="192"/>
      <c r="J192" s="193">
        <f>ROUND(I192*H192,2)</f>
        <v>0</v>
      </c>
      <c r="K192" s="194"/>
      <c r="L192" s="39"/>
      <c r="M192" s="195" t="s">
        <v>1</v>
      </c>
      <c r="N192" s="196" t="s">
        <v>37</v>
      </c>
      <c r="O192" s="71"/>
      <c r="P192" s="197">
        <f>O192*H192</f>
        <v>0</v>
      </c>
      <c r="Q192" s="197">
        <v>0.1</v>
      </c>
      <c r="R192" s="197">
        <f>Q192*H192</f>
        <v>0.1</v>
      </c>
      <c r="S192" s="197">
        <v>0</v>
      </c>
      <c r="T192" s="198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9" t="s">
        <v>197</v>
      </c>
      <c r="AT192" s="199" t="s">
        <v>136</v>
      </c>
      <c r="AU192" s="199" t="s">
        <v>82</v>
      </c>
      <c r="AY192" s="17" t="s">
        <v>133</v>
      </c>
      <c r="BE192" s="200">
        <f>IF(N192="základní",J192,0)</f>
        <v>0</v>
      </c>
      <c r="BF192" s="200">
        <f>IF(N192="snížená",J192,0)</f>
        <v>0</v>
      </c>
      <c r="BG192" s="200">
        <f>IF(N192="zákl. přenesená",J192,0)</f>
        <v>0</v>
      </c>
      <c r="BH192" s="200">
        <f>IF(N192="sníž. přenesená",J192,0)</f>
        <v>0</v>
      </c>
      <c r="BI192" s="200">
        <f>IF(N192="nulová",J192,0)</f>
        <v>0</v>
      </c>
      <c r="BJ192" s="17" t="s">
        <v>80</v>
      </c>
      <c r="BK192" s="200">
        <f>ROUND(I192*H192,2)</f>
        <v>0</v>
      </c>
      <c r="BL192" s="17" t="s">
        <v>197</v>
      </c>
      <c r="BM192" s="199" t="s">
        <v>673</v>
      </c>
    </row>
    <row r="193" spans="1:65" s="2" customFormat="1" ht="16.5" customHeight="1">
      <c r="A193" s="34"/>
      <c r="B193" s="35"/>
      <c r="C193" s="234" t="s">
        <v>293</v>
      </c>
      <c r="D193" s="234" t="s">
        <v>200</v>
      </c>
      <c r="E193" s="235" t="s">
        <v>334</v>
      </c>
      <c r="F193" s="236" t="s">
        <v>335</v>
      </c>
      <c r="G193" s="237" t="s">
        <v>139</v>
      </c>
      <c r="H193" s="238">
        <v>1</v>
      </c>
      <c r="I193" s="239"/>
      <c r="J193" s="240">
        <f>ROUND(I193*H193,2)</f>
        <v>0</v>
      </c>
      <c r="K193" s="241"/>
      <c r="L193" s="242"/>
      <c r="M193" s="243" t="s">
        <v>1</v>
      </c>
      <c r="N193" s="244" t="s">
        <v>37</v>
      </c>
      <c r="O193" s="71"/>
      <c r="P193" s="197">
        <f>O193*H193</f>
        <v>0</v>
      </c>
      <c r="Q193" s="197">
        <v>0</v>
      </c>
      <c r="R193" s="197">
        <f>Q193*H193</f>
        <v>0</v>
      </c>
      <c r="S193" s="197">
        <v>0</v>
      </c>
      <c r="T193" s="198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99" t="s">
        <v>203</v>
      </c>
      <c r="AT193" s="199" t="s">
        <v>200</v>
      </c>
      <c r="AU193" s="199" t="s">
        <v>82</v>
      </c>
      <c r="AY193" s="17" t="s">
        <v>133</v>
      </c>
      <c r="BE193" s="200">
        <f>IF(N193="základní",J193,0)</f>
        <v>0</v>
      </c>
      <c r="BF193" s="200">
        <f>IF(N193="snížená",J193,0)</f>
        <v>0</v>
      </c>
      <c r="BG193" s="200">
        <f>IF(N193="zákl. přenesená",J193,0)</f>
        <v>0</v>
      </c>
      <c r="BH193" s="200">
        <f>IF(N193="sníž. přenesená",J193,0)</f>
        <v>0</v>
      </c>
      <c r="BI193" s="200">
        <f>IF(N193="nulová",J193,0)</f>
        <v>0</v>
      </c>
      <c r="BJ193" s="17" t="s">
        <v>80</v>
      </c>
      <c r="BK193" s="200">
        <f>ROUND(I193*H193,2)</f>
        <v>0</v>
      </c>
      <c r="BL193" s="17" t="s">
        <v>197</v>
      </c>
      <c r="BM193" s="199" t="s">
        <v>674</v>
      </c>
    </row>
    <row r="194" spans="1:65" s="2" customFormat="1" ht="24.2" customHeight="1">
      <c r="A194" s="34"/>
      <c r="B194" s="35"/>
      <c r="C194" s="187" t="s">
        <v>297</v>
      </c>
      <c r="D194" s="187" t="s">
        <v>136</v>
      </c>
      <c r="E194" s="188" t="s">
        <v>610</v>
      </c>
      <c r="F194" s="189" t="s">
        <v>611</v>
      </c>
      <c r="G194" s="190" t="s">
        <v>162</v>
      </c>
      <c r="H194" s="191">
        <v>0.1</v>
      </c>
      <c r="I194" s="192"/>
      <c r="J194" s="193">
        <f>ROUND(I194*H194,2)</f>
        <v>0</v>
      </c>
      <c r="K194" s="194"/>
      <c r="L194" s="39"/>
      <c r="M194" s="195" t="s">
        <v>1</v>
      </c>
      <c r="N194" s="196" t="s">
        <v>37</v>
      </c>
      <c r="O194" s="71"/>
      <c r="P194" s="197">
        <f>O194*H194</f>
        <v>0</v>
      </c>
      <c r="Q194" s="197">
        <v>0</v>
      </c>
      <c r="R194" s="197">
        <f>Q194*H194</f>
        <v>0</v>
      </c>
      <c r="S194" s="197">
        <v>0</v>
      </c>
      <c r="T194" s="198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99" t="s">
        <v>197</v>
      </c>
      <c r="AT194" s="199" t="s">
        <v>136</v>
      </c>
      <c r="AU194" s="199" t="s">
        <v>82</v>
      </c>
      <c r="AY194" s="17" t="s">
        <v>133</v>
      </c>
      <c r="BE194" s="200">
        <f>IF(N194="základní",J194,0)</f>
        <v>0</v>
      </c>
      <c r="BF194" s="200">
        <f>IF(N194="snížená",J194,0)</f>
        <v>0</v>
      </c>
      <c r="BG194" s="200">
        <f>IF(N194="zákl. přenesená",J194,0)</f>
        <v>0</v>
      </c>
      <c r="BH194" s="200">
        <f>IF(N194="sníž. přenesená",J194,0)</f>
        <v>0</v>
      </c>
      <c r="BI194" s="200">
        <f>IF(N194="nulová",J194,0)</f>
        <v>0</v>
      </c>
      <c r="BJ194" s="17" t="s">
        <v>80</v>
      </c>
      <c r="BK194" s="200">
        <f>ROUND(I194*H194,2)</f>
        <v>0</v>
      </c>
      <c r="BL194" s="17" t="s">
        <v>197</v>
      </c>
      <c r="BM194" s="199" t="s">
        <v>675</v>
      </c>
    </row>
    <row r="195" spans="1:65" s="2" customFormat="1" ht="24.2" customHeight="1">
      <c r="A195" s="34"/>
      <c r="B195" s="35"/>
      <c r="C195" s="187" t="s">
        <v>301</v>
      </c>
      <c r="D195" s="187" t="s">
        <v>136</v>
      </c>
      <c r="E195" s="188" t="s">
        <v>354</v>
      </c>
      <c r="F195" s="189" t="s">
        <v>355</v>
      </c>
      <c r="G195" s="190" t="s">
        <v>162</v>
      </c>
      <c r="H195" s="191">
        <v>0.1</v>
      </c>
      <c r="I195" s="192"/>
      <c r="J195" s="193">
        <f>ROUND(I195*H195,2)</f>
        <v>0</v>
      </c>
      <c r="K195" s="194"/>
      <c r="L195" s="39"/>
      <c r="M195" s="195" t="s">
        <v>1</v>
      </c>
      <c r="N195" s="196" t="s">
        <v>37</v>
      </c>
      <c r="O195" s="71"/>
      <c r="P195" s="197">
        <f>O195*H195</f>
        <v>0</v>
      </c>
      <c r="Q195" s="197">
        <v>0</v>
      </c>
      <c r="R195" s="197">
        <f>Q195*H195</f>
        <v>0</v>
      </c>
      <c r="S195" s="197">
        <v>0</v>
      </c>
      <c r="T195" s="198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99" t="s">
        <v>197</v>
      </c>
      <c r="AT195" s="199" t="s">
        <v>136</v>
      </c>
      <c r="AU195" s="199" t="s">
        <v>82</v>
      </c>
      <c r="AY195" s="17" t="s">
        <v>133</v>
      </c>
      <c r="BE195" s="200">
        <f>IF(N195="základní",J195,0)</f>
        <v>0</v>
      </c>
      <c r="BF195" s="200">
        <f>IF(N195="snížená",J195,0)</f>
        <v>0</v>
      </c>
      <c r="BG195" s="200">
        <f>IF(N195="zákl. přenesená",J195,0)</f>
        <v>0</v>
      </c>
      <c r="BH195" s="200">
        <f>IF(N195="sníž. přenesená",J195,0)</f>
        <v>0</v>
      </c>
      <c r="BI195" s="200">
        <f>IF(N195="nulová",J195,0)</f>
        <v>0</v>
      </c>
      <c r="BJ195" s="17" t="s">
        <v>80</v>
      </c>
      <c r="BK195" s="200">
        <f>ROUND(I195*H195,2)</f>
        <v>0</v>
      </c>
      <c r="BL195" s="17" t="s">
        <v>197</v>
      </c>
      <c r="BM195" s="199" t="s">
        <v>676</v>
      </c>
    </row>
    <row r="196" spans="1:65" s="2" customFormat="1" ht="24.2" customHeight="1">
      <c r="A196" s="34"/>
      <c r="B196" s="35"/>
      <c r="C196" s="187" t="s">
        <v>305</v>
      </c>
      <c r="D196" s="187" t="s">
        <v>136</v>
      </c>
      <c r="E196" s="188" t="s">
        <v>358</v>
      </c>
      <c r="F196" s="189" t="s">
        <v>359</v>
      </c>
      <c r="G196" s="190" t="s">
        <v>162</v>
      </c>
      <c r="H196" s="191">
        <v>0.1</v>
      </c>
      <c r="I196" s="192"/>
      <c r="J196" s="193">
        <f>ROUND(I196*H196,2)</f>
        <v>0</v>
      </c>
      <c r="K196" s="194"/>
      <c r="L196" s="39"/>
      <c r="M196" s="195" t="s">
        <v>1</v>
      </c>
      <c r="N196" s="196" t="s">
        <v>37</v>
      </c>
      <c r="O196" s="71"/>
      <c r="P196" s="197">
        <f>O196*H196</f>
        <v>0</v>
      </c>
      <c r="Q196" s="197">
        <v>0</v>
      </c>
      <c r="R196" s="197">
        <f>Q196*H196</f>
        <v>0</v>
      </c>
      <c r="S196" s="197">
        <v>0</v>
      </c>
      <c r="T196" s="198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9" t="s">
        <v>197</v>
      </c>
      <c r="AT196" s="199" t="s">
        <v>136</v>
      </c>
      <c r="AU196" s="199" t="s">
        <v>82</v>
      </c>
      <c r="AY196" s="17" t="s">
        <v>133</v>
      </c>
      <c r="BE196" s="200">
        <f>IF(N196="základní",J196,0)</f>
        <v>0</v>
      </c>
      <c r="BF196" s="200">
        <f>IF(N196="snížená",J196,0)</f>
        <v>0</v>
      </c>
      <c r="BG196" s="200">
        <f>IF(N196="zákl. přenesená",J196,0)</f>
        <v>0</v>
      </c>
      <c r="BH196" s="200">
        <f>IF(N196="sníž. přenesená",J196,0)</f>
        <v>0</v>
      </c>
      <c r="BI196" s="200">
        <f>IF(N196="nulová",J196,0)</f>
        <v>0</v>
      </c>
      <c r="BJ196" s="17" t="s">
        <v>80</v>
      </c>
      <c r="BK196" s="200">
        <f>ROUND(I196*H196,2)</f>
        <v>0</v>
      </c>
      <c r="BL196" s="17" t="s">
        <v>197</v>
      </c>
      <c r="BM196" s="199" t="s">
        <v>677</v>
      </c>
    </row>
    <row r="197" spans="2:63" s="12" customFormat="1" ht="22.9" customHeight="1">
      <c r="B197" s="171"/>
      <c r="C197" s="172"/>
      <c r="D197" s="173" t="s">
        <v>71</v>
      </c>
      <c r="E197" s="185" t="s">
        <v>361</v>
      </c>
      <c r="F197" s="185" t="s">
        <v>362</v>
      </c>
      <c r="G197" s="172"/>
      <c r="H197" s="172"/>
      <c r="I197" s="175"/>
      <c r="J197" s="186">
        <f>BK197</f>
        <v>0</v>
      </c>
      <c r="K197" s="172"/>
      <c r="L197" s="177"/>
      <c r="M197" s="178"/>
      <c r="N197" s="179"/>
      <c r="O197" s="179"/>
      <c r="P197" s="180">
        <f>SUM(P198:P212)</f>
        <v>0</v>
      </c>
      <c r="Q197" s="179"/>
      <c r="R197" s="180">
        <f>SUM(R198:R212)</f>
        <v>0.0038561999999999997</v>
      </c>
      <c r="S197" s="179"/>
      <c r="T197" s="181">
        <f>SUM(T198:T212)</f>
        <v>0</v>
      </c>
      <c r="AR197" s="182" t="s">
        <v>82</v>
      </c>
      <c r="AT197" s="183" t="s">
        <v>71</v>
      </c>
      <c r="AU197" s="183" t="s">
        <v>80</v>
      </c>
      <c r="AY197" s="182" t="s">
        <v>133</v>
      </c>
      <c r="BK197" s="184">
        <f>SUM(BK198:BK212)</f>
        <v>0</v>
      </c>
    </row>
    <row r="198" spans="1:65" s="2" customFormat="1" ht="16.5" customHeight="1">
      <c r="A198" s="34"/>
      <c r="B198" s="35"/>
      <c r="C198" s="187" t="s">
        <v>309</v>
      </c>
      <c r="D198" s="187" t="s">
        <v>136</v>
      </c>
      <c r="E198" s="188" t="s">
        <v>375</v>
      </c>
      <c r="F198" s="189" t="s">
        <v>376</v>
      </c>
      <c r="G198" s="190" t="s">
        <v>366</v>
      </c>
      <c r="H198" s="191">
        <v>7.4</v>
      </c>
      <c r="I198" s="192"/>
      <c r="J198" s="193">
        <f>ROUND(I198*H198,2)</f>
        <v>0</v>
      </c>
      <c r="K198" s="194"/>
      <c r="L198" s="39"/>
      <c r="M198" s="195" t="s">
        <v>1</v>
      </c>
      <c r="N198" s="196" t="s">
        <v>37</v>
      </c>
      <c r="O198" s="71"/>
      <c r="P198" s="197">
        <f>O198*H198</f>
        <v>0</v>
      </c>
      <c r="Q198" s="197">
        <v>1E-05</v>
      </c>
      <c r="R198" s="197">
        <f>Q198*H198</f>
        <v>7.400000000000001E-05</v>
      </c>
      <c r="S198" s="197">
        <v>0</v>
      </c>
      <c r="T198" s="198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9" t="s">
        <v>197</v>
      </c>
      <c r="AT198" s="199" t="s">
        <v>136</v>
      </c>
      <c r="AU198" s="199" t="s">
        <v>82</v>
      </c>
      <c r="AY198" s="17" t="s">
        <v>133</v>
      </c>
      <c r="BE198" s="200">
        <f>IF(N198="základní",J198,0)</f>
        <v>0</v>
      </c>
      <c r="BF198" s="200">
        <f>IF(N198="snížená",J198,0)</f>
        <v>0</v>
      </c>
      <c r="BG198" s="200">
        <f>IF(N198="zákl. přenesená",J198,0)</f>
        <v>0</v>
      </c>
      <c r="BH198" s="200">
        <f>IF(N198="sníž. přenesená",J198,0)</f>
        <v>0</v>
      </c>
      <c r="BI198" s="200">
        <f>IF(N198="nulová",J198,0)</f>
        <v>0</v>
      </c>
      <c r="BJ198" s="17" t="s">
        <v>80</v>
      </c>
      <c r="BK198" s="200">
        <f>ROUND(I198*H198,2)</f>
        <v>0</v>
      </c>
      <c r="BL198" s="17" t="s">
        <v>197</v>
      </c>
      <c r="BM198" s="199" t="s">
        <v>678</v>
      </c>
    </row>
    <row r="199" spans="2:51" s="13" customFormat="1" ht="11.25">
      <c r="B199" s="201"/>
      <c r="C199" s="202"/>
      <c r="D199" s="203" t="s">
        <v>148</v>
      </c>
      <c r="E199" s="204" t="s">
        <v>1</v>
      </c>
      <c r="F199" s="205" t="s">
        <v>152</v>
      </c>
      <c r="G199" s="202"/>
      <c r="H199" s="204" t="s">
        <v>1</v>
      </c>
      <c r="I199" s="206"/>
      <c r="J199" s="202"/>
      <c r="K199" s="202"/>
      <c r="L199" s="207"/>
      <c r="M199" s="208"/>
      <c r="N199" s="209"/>
      <c r="O199" s="209"/>
      <c r="P199" s="209"/>
      <c r="Q199" s="209"/>
      <c r="R199" s="209"/>
      <c r="S199" s="209"/>
      <c r="T199" s="210"/>
      <c r="AT199" s="211" t="s">
        <v>148</v>
      </c>
      <c r="AU199" s="211" t="s">
        <v>82</v>
      </c>
      <c r="AV199" s="13" t="s">
        <v>80</v>
      </c>
      <c r="AW199" s="13" t="s">
        <v>30</v>
      </c>
      <c r="AX199" s="13" t="s">
        <v>72</v>
      </c>
      <c r="AY199" s="211" t="s">
        <v>133</v>
      </c>
    </row>
    <row r="200" spans="2:51" s="14" customFormat="1" ht="11.25">
      <c r="B200" s="212"/>
      <c r="C200" s="213"/>
      <c r="D200" s="203" t="s">
        <v>148</v>
      </c>
      <c r="E200" s="214" t="s">
        <v>1</v>
      </c>
      <c r="F200" s="215" t="s">
        <v>378</v>
      </c>
      <c r="G200" s="213"/>
      <c r="H200" s="216">
        <v>7.4</v>
      </c>
      <c r="I200" s="217"/>
      <c r="J200" s="213"/>
      <c r="K200" s="213"/>
      <c r="L200" s="218"/>
      <c r="M200" s="219"/>
      <c r="N200" s="220"/>
      <c r="O200" s="220"/>
      <c r="P200" s="220"/>
      <c r="Q200" s="220"/>
      <c r="R200" s="220"/>
      <c r="S200" s="220"/>
      <c r="T200" s="221"/>
      <c r="AT200" s="222" t="s">
        <v>148</v>
      </c>
      <c r="AU200" s="222" t="s">
        <v>82</v>
      </c>
      <c r="AV200" s="14" t="s">
        <v>82</v>
      </c>
      <c r="AW200" s="14" t="s">
        <v>30</v>
      </c>
      <c r="AX200" s="14" t="s">
        <v>80</v>
      </c>
      <c r="AY200" s="222" t="s">
        <v>133</v>
      </c>
    </row>
    <row r="201" spans="1:65" s="2" customFormat="1" ht="16.5" customHeight="1">
      <c r="A201" s="34"/>
      <c r="B201" s="35"/>
      <c r="C201" s="234" t="s">
        <v>313</v>
      </c>
      <c r="D201" s="234" t="s">
        <v>200</v>
      </c>
      <c r="E201" s="235" t="s">
        <v>380</v>
      </c>
      <c r="F201" s="236" t="s">
        <v>381</v>
      </c>
      <c r="G201" s="237" t="s">
        <v>366</v>
      </c>
      <c r="H201" s="238">
        <v>7.77</v>
      </c>
      <c r="I201" s="239"/>
      <c r="J201" s="240">
        <f>ROUND(I201*H201,2)</f>
        <v>0</v>
      </c>
      <c r="K201" s="241"/>
      <c r="L201" s="242"/>
      <c r="M201" s="243" t="s">
        <v>1</v>
      </c>
      <c r="N201" s="244" t="s">
        <v>37</v>
      </c>
      <c r="O201" s="71"/>
      <c r="P201" s="197">
        <f>O201*H201</f>
        <v>0</v>
      </c>
      <c r="Q201" s="197">
        <v>0.0003</v>
      </c>
      <c r="R201" s="197">
        <f>Q201*H201</f>
        <v>0.0023309999999999997</v>
      </c>
      <c r="S201" s="197">
        <v>0</v>
      </c>
      <c r="T201" s="198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9" t="s">
        <v>203</v>
      </c>
      <c r="AT201" s="199" t="s">
        <v>200</v>
      </c>
      <c r="AU201" s="199" t="s">
        <v>82</v>
      </c>
      <c r="AY201" s="17" t="s">
        <v>133</v>
      </c>
      <c r="BE201" s="200">
        <f>IF(N201="základní",J201,0)</f>
        <v>0</v>
      </c>
      <c r="BF201" s="200">
        <f>IF(N201="snížená",J201,0)</f>
        <v>0</v>
      </c>
      <c r="BG201" s="200">
        <f>IF(N201="zákl. přenesená",J201,0)</f>
        <v>0</v>
      </c>
      <c r="BH201" s="200">
        <f>IF(N201="sníž. přenesená",J201,0)</f>
        <v>0</v>
      </c>
      <c r="BI201" s="200">
        <f>IF(N201="nulová",J201,0)</f>
        <v>0</v>
      </c>
      <c r="BJ201" s="17" t="s">
        <v>80</v>
      </c>
      <c r="BK201" s="200">
        <f>ROUND(I201*H201,2)</f>
        <v>0</v>
      </c>
      <c r="BL201" s="17" t="s">
        <v>197</v>
      </c>
      <c r="BM201" s="199" t="s">
        <v>679</v>
      </c>
    </row>
    <row r="202" spans="2:51" s="14" customFormat="1" ht="11.25">
      <c r="B202" s="212"/>
      <c r="C202" s="213"/>
      <c r="D202" s="203" t="s">
        <v>148</v>
      </c>
      <c r="E202" s="213"/>
      <c r="F202" s="215" t="s">
        <v>383</v>
      </c>
      <c r="G202" s="213"/>
      <c r="H202" s="216">
        <v>7.77</v>
      </c>
      <c r="I202" s="217"/>
      <c r="J202" s="213"/>
      <c r="K202" s="213"/>
      <c r="L202" s="218"/>
      <c r="M202" s="219"/>
      <c r="N202" s="220"/>
      <c r="O202" s="220"/>
      <c r="P202" s="220"/>
      <c r="Q202" s="220"/>
      <c r="R202" s="220"/>
      <c r="S202" s="220"/>
      <c r="T202" s="221"/>
      <c r="AT202" s="222" t="s">
        <v>148</v>
      </c>
      <c r="AU202" s="222" t="s">
        <v>82</v>
      </c>
      <c r="AV202" s="14" t="s">
        <v>82</v>
      </c>
      <c r="AW202" s="14" t="s">
        <v>4</v>
      </c>
      <c r="AX202" s="14" t="s">
        <v>80</v>
      </c>
      <c r="AY202" s="222" t="s">
        <v>133</v>
      </c>
    </row>
    <row r="203" spans="1:65" s="2" customFormat="1" ht="16.5" customHeight="1">
      <c r="A203" s="34"/>
      <c r="B203" s="35"/>
      <c r="C203" s="187" t="s">
        <v>317</v>
      </c>
      <c r="D203" s="187" t="s">
        <v>136</v>
      </c>
      <c r="E203" s="188" t="s">
        <v>364</v>
      </c>
      <c r="F203" s="189" t="s">
        <v>365</v>
      </c>
      <c r="G203" s="190" t="s">
        <v>366</v>
      </c>
      <c r="H203" s="191">
        <v>20</v>
      </c>
      <c r="I203" s="192"/>
      <c r="J203" s="193">
        <f>ROUND(I203*H203,2)</f>
        <v>0</v>
      </c>
      <c r="K203" s="194"/>
      <c r="L203" s="39"/>
      <c r="M203" s="195" t="s">
        <v>1</v>
      </c>
      <c r="N203" s="196" t="s">
        <v>37</v>
      </c>
      <c r="O203" s="71"/>
      <c r="P203" s="197">
        <f>O203*H203</f>
        <v>0</v>
      </c>
      <c r="Q203" s="197">
        <v>3E-05</v>
      </c>
      <c r="R203" s="197">
        <f>Q203*H203</f>
        <v>0.0006000000000000001</v>
      </c>
      <c r="S203" s="197">
        <v>0</v>
      </c>
      <c r="T203" s="198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99" t="s">
        <v>197</v>
      </c>
      <c r="AT203" s="199" t="s">
        <v>136</v>
      </c>
      <c r="AU203" s="199" t="s">
        <v>82</v>
      </c>
      <c r="AY203" s="17" t="s">
        <v>133</v>
      </c>
      <c r="BE203" s="200">
        <f>IF(N203="základní",J203,0)</f>
        <v>0</v>
      </c>
      <c r="BF203" s="200">
        <f>IF(N203="snížená",J203,0)</f>
        <v>0</v>
      </c>
      <c r="BG203" s="200">
        <f>IF(N203="zákl. přenesená",J203,0)</f>
        <v>0</v>
      </c>
      <c r="BH203" s="200">
        <f>IF(N203="sníž. přenesená",J203,0)</f>
        <v>0</v>
      </c>
      <c r="BI203" s="200">
        <f>IF(N203="nulová",J203,0)</f>
        <v>0</v>
      </c>
      <c r="BJ203" s="17" t="s">
        <v>80</v>
      </c>
      <c r="BK203" s="200">
        <f>ROUND(I203*H203,2)</f>
        <v>0</v>
      </c>
      <c r="BL203" s="17" t="s">
        <v>197</v>
      </c>
      <c r="BM203" s="199" t="s">
        <v>680</v>
      </c>
    </row>
    <row r="204" spans="1:65" s="2" customFormat="1" ht="24.2" customHeight="1">
      <c r="A204" s="34"/>
      <c r="B204" s="35"/>
      <c r="C204" s="187" t="s">
        <v>321</v>
      </c>
      <c r="D204" s="187" t="s">
        <v>136</v>
      </c>
      <c r="E204" s="188" t="s">
        <v>369</v>
      </c>
      <c r="F204" s="189" t="s">
        <v>370</v>
      </c>
      <c r="G204" s="190" t="s">
        <v>146</v>
      </c>
      <c r="H204" s="191">
        <v>17.024</v>
      </c>
      <c r="I204" s="192"/>
      <c r="J204" s="193">
        <f>ROUND(I204*H204,2)</f>
        <v>0</v>
      </c>
      <c r="K204" s="194"/>
      <c r="L204" s="39"/>
      <c r="M204" s="195" t="s">
        <v>1</v>
      </c>
      <c r="N204" s="196" t="s">
        <v>37</v>
      </c>
      <c r="O204" s="71"/>
      <c r="P204" s="197">
        <f>O204*H204</f>
        <v>0</v>
      </c>
      <c r="Q204" s="197">
        <v>5E-05</v>
      </c>
      <c r="R204" s="197">
        <f>Q204*H204</f>
        <v>0.0008512000000000001</v>
      </c>
      <c r="S204" s="197">
        <v>0</v>
      </c>
      <c r="T204" s="198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99" t="s">
        <v>197</v>
      </c>
      <c r="AT204" s="199" t="s">
        <v>136</v>
      </c>
      <c r="AU204" s="199" t="s">
        <v>82</v>
      </c>
      <c r="AY204" s="17" t="s">
        <v>133</v>
      </c>
      <c r="BE204" s="200">
        <f>IF(N204="základní",J204,0)</f>
        <v>0</v>
      </c>
      <c r="BF204" s="200">
        <f>IF(N204="snížená",J204,0)</f>
        <v>0</v>
      </c>
      <c r="BG204" s="200">
        <f>IF(N204="zákl. přenesená",J204,0)</f>
        <v>0</v>
      </c>
      <c r="BH204" s="200">
        <f>IF(N204="sníž. přenesená",J204,0)</f>
        <v>0</v>
      </c>
      <c r="BI204" s="200">
        <f>IF(N204="nulová",J204,0)</f>
        <v>0</v>
      </c>
      <c r="BJ204" s="17" t="s">
        <v>80</v>
      </c>
      <c r="BK204" s="200">
        <f>ROUND(I204*H204,2)</f>
        <v>0</v>
      </c>
      <c r="BL204" s="17" t="s">
        <v>197</v>
      </c>
      <c r="BM204" s="199" t="s">
        <v>681</v>
      </c>
    </row>
    <row r="205" spans="2:51" s="13" customFormat="1" ht="11.25">
      <c r="B205" s="201"/>
      <c r="C205" s="202"/>
      <c r="D205" s="203" t="s">
        <v>148</v>
      </c>
      <c r="E205" s="204" t="s">
        <v>1</v>
      </c>
      <c r="F205" s="205" t="s">
        <v>152</v>
      </c>
      <c r="G205" s="202"/>
      <c r="H205" s="204" t="s">
        <v>1</v>
      </c>
      <c r="I205" s="206"/>
      <c r="J205" s="202"/>
      <c r="K205" s="202"/>
      <c r="L205" s="207"/>
      <c r="M205" s="208"/>
      <c r="N205" s="209"/>
      <c r="O205" s="209"/>
      <c r="P205" s="209"/>
      <c r="Q205" s="209"/>
      <c r="R205" s="209"/>
      <c r="S205" s="209"/>
      <c r="T205" s="210"/>
      <c r="AT205" s="211" t="s">
        <v>148</v>
      </c>
      <c r="AU205" s="211" t="s">
        <v>82</v>
      </c>
      <c r="AV205" s="13" t="s">
        <v>80</v>
      </c>
      <c r="AW205" s="13" t="s">
        <v>30</v>
      </c>
      <c r="AX205" s="13" t="s">
        <v>72</v>
      </c>
      <c r="AY205" s="211" t="s">
        <v>133</v>
      </c>
    </row>
    <row r="206" spans="2:51" s="14" customFormat="1" ht="11.25">
      <c r="B206" s="212"/>
      <c r="C206" s="213"/>
      <c r="D206" s="203" t="s">
        <v>148</v>
      </c>
      <c r="E206" s="214" t="s">
        <v>1</v>
      </c>
      <c r="F206" s="215" t="s">
        <v>372</v>
      </c>
      <c r="G206" s="213"/>
      <c r="H206" s="216">
        <v>15.644</v>
      </c>
      <c r="I206" s="217"/>
      <c r="J206" s="213"/>
      <c r="K206" s="213"/>
      <c r="L206" s="218"/>
      <c r="M206" s="219"/>
      <c r="N206" s="220"/>
      <c r="O206" s="220"/>
      <c r="P206" s="220"/>
      <c r="Q206" s="220"/>
      <c r="R206" s="220"/>
      <c r="S206" s="220"/>
      <c r="T206" s="221"/>
      <c r="AT206" s="222" t="s">
        <v>148</v>
      </c>
      <c r="AU206" s="222" t="s">
        <v>82</v>
      </c>
      <c r="AV206" s="14" t="s">
        <v>82</v>
      </c>
      <c r="AW206" s="14" t="s">
        <v>30</v>
      </c>
      <c r="AX206" s="14" t="s">
        <v>72</v>
      </c>
      <c r="AY206" s="222" t="s">
        <v>133</v>
      </c>
    </row>
    <row r="207" spans="2:51" s="13" customFormat="1" ht="11.25">
      <c r="B207" s="201"/>
      <c r="C207" s="202"/>
      <c r="D207" s="203" t="s">
        <v>148</v>
      </c>
      <c r="E207" s="204" t="s">
        <v>1</v>
      </c>
      <c r="F207" s="205" t="s">
        <v>221</v>
      </c>
      <c r="G207" s="202"/>
      <c r="H207" s="204" t="s">
        <v>1</v>
      </c>
      <c r="I207" s="206"/>
      <c r="J207" s="202"/>
      <c r="K207" s="202"/>
      <c r="L207" s="207"/>
      <c r="M207" s="208"/>
      <c r="N207" s="209"/>
      <c r="O207" s="209"/>
      <c r="P207" s="209"/>
      <c r="Q207" s="209"/>
      <c r="R207" s="209"/>
      <c r="S207" s="209"/>
      <c r="T207" s="210"/>
      <c r="AT207" s="211" t="s">
        <v>148</v>
      </c>
      <c r="AU207" s="211" t="s">
        <v>82</v>
      </c>
      <c r="AV207" s="13" t="s">
        <v>80</v>
      </c>
      <c r="AW207" s="13" t="s">
        <v>30</v>
      </c>
      <c r="AX207" s="13" t="s">
        <v>72</v>
      </c>
      <c r="AY207" s="211" t="s">
        <v>133</v>
      </c>
    </row>
    <row r="208" spans="2:51" s="14" customFormat="1" ht="11.25">
      <c r="B208" s="212"/>
      <c r="C208" s="213"/>
      <c r="D208" s="203" t="s">
        <v>148</v>
      </c>
      <c r="E208" s="214" t="s">
        <v>1</v>
      </c>
      <c r="F208" s="215" t="s">
        <v>373</v>
      </c>
      <c r="G208" s="213"/>
      <c r="H208" s="216">
        <v>1.38</v>
      </c>
      <c r="I208" s="217"/>
      <c r="J208" s="213"/>
      <c r="K208" s="213"/>
      <c r="L208" s="218"/>
      <c r="M208" s="219"/>
      <c r="N208" s="220"/>
      <c r="O208" s="220"/>
      <c r="P208" s="220"/>
      <c r="Q208" s="220"/>
      <c r="R208" s="220"/>
      <c r="S208" s="220"/>
      <c r="T208" s="221"/>
      <c r="AT208" s="222" t="s">
        <v>148</v>
      </c>
      <c r="AU208" s="222" t="s">
        <v>82</v>
      </c>
      <c r="AV208" s="14" t="s">
        <v>82</v>
      </c>
      <c r="AW208" s="14" t="s">
        <v>30</v>
      </c>
      <c r="AX208" s="14" t="s">
        <v>72</v>
      </c>
      <c r="AY208" s="222" t="s">
        <v>133</v>
      </c>
    </row>
    <row r="209" spans="2:51" s="15" customFormat="1" ht="11.25">
      <c r="B209" s="223"/>
      <c r="C209" s="224"/>
      <c r="D209" s="203" t="s">
        <v>148</v>
      </c>
      <c r="E209" s="225" t="s">
        <v>1</v>
      </c>
      <c r="F209" s="226" t="s">
        <v>156</v>
      </c>
      <c r="G209" s="224"/>
      <c r="H209" s="227">
        <v>17.024</v>
      </c>
      <c r="I209" s="228"/>
      <c r="J209" s="224"/>
      <c r="K209" s="224"/>
      <c r="L209" s="229"/>
      <c r="M209" s="230"/>
      <c r="N209" s="231"/>
      <c r="O209" s="231"/>
      <c r="P209" s="231"/>
      <c r="Q209" s="231"/>
      <c r="R209" s="231"/>
      <c r="S209" s="231"/>
      <c r="T209" s="232"/>
      <c r="AT209" s="233" t="s">
        <v>148</v>
      </c>
      <c r="AU209" s="233" t="s">
        <v>82</v>
      </c>
      <c r="AV209" s="15" t="s">
        <v>140</v>
      </c>
      <c r="AW209" s="15" t="s">
        <v>30</v>
      </c>
      <c r="AX209" s="15" t="s">
        <v>80</v>
      </c>
      <c r="AY209" s="233" t="s">
        <v>133</v>
      </c>
    </row>
    <row r="210" spans="1:65" s="2" customFormat="1" ht="24.2" customHeight="1">
      <c r="A210" s="34"/>
      <c r="B210" s="35"/>
      <c r="C210" s="187" t="s">
        <v>325</v>
      </c>
      <c r="D210" s="187" t="s">
        <v>136</v>
      </c>
      <c r="E210" s="188" t="s">
        <v>547</v>
      </c>
      <c r="F210" s="189" t="s">
        <v>548</v>
      </c>
      <c r="G210" s="190" t="s">
        <v>162</v>
      </c>
      <c r="H210" s="191">
        <v>0.004</v>
      </c>
      <c r="I210" s="192"/>
      <c r="J210" s="193">
        <f>ROUND(I210*H210,2)</f>
        <v>0</v>
      </c>
      <c r="K210" s="194"/>
      <c r="L210" s="39"/>
      <c r="M210" s="195" t="s">
        <v>1</v>
      </c>
      <c r="N210" s="196" t="s">
        <v>37</v>
      </c>
      <c r="O210" s="71"/>
      <c r="P210" s="197">
        <f>O210*H210</f>
        <v>0</v>
      </c>
      <c r="Q210" s="197">
        <v>0</v>
      </c>
      <c r="R210" s="197">
        <f>Q210*H210</f>
        <v>0</v>
      </c>
      <c r="S210" s="197">
        <v>0</v>
      </c>
      <c r="T210" s="198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99" t="s">
        <v>197</v>
      </c>
      <c r="AT210" s="199" t="s">
        <v>136</v>
      </c>
      <c r="AU210" s="199" t="s">
        <v>82</v>
      </c>
      <c r="AY210" s="17" t="s">
        <v>133</v>
      </c>
      <c r="BE210" s="200">
        <f>IF(N210="základní",J210,0)</f>
        <v>0</v>
      </c>
      <c r="BF210" s="200">
        <f>IF(N210="snížená",J210,0)</f>
        <v>0</v>
      </c>
      <c r="BG210" s="200">
        <f>IF(N210="zákl. přenesená",J210,0)</f>
        <v>0</v>
      </c>
      <c r="BH210" s="200">
        <f>IF(N210="sníž. přenesená",J210,0)</f>
        <v>0</v>
      </c>
      <c r="BI210" s="200">
        <f>IF(N210="nulová",J210,0)</f>
        <v>0</v>
      </c>
      <c r="BJ210" s="17" t="s">
        <v>80</v>
      </c>
      <c r="BK210" s="200">
        <f>ROUND(I210*H210,2)</f>
        <v>0</v>
      </c>
      <c r="BL210" s="17" t="s">
        <v>197</v>
      </c>
      <c r="BM210" s="199" t="s">
        <v>682</v>
      </c>
    </row>
    <row r="211" spans="1:65" s="2" customFormat="1" ht="24.2" customHeight="1">
      <c r="A211" s="34"/>
      <c r="B211" s="35"/>
      <c r="C211" s="187" t="s">
        <v>329</v>
      </c>
      <c r="D211" s="187" t="s">
        <v>136</v>
      </c>
      <c r="E211" s="188" t="s">
        <v>389</v>
      </c>
      <c r="F211" s="189" t="s">
        <v>390</v>
      </c>
      <c r="G211" s="190" t="s">
        <v>162</v>
      </c>
      <c r="H211" s="191">
        <v>0.004</v>
      </c>
      <c r="I211" s="192"/>
      <c r="J211" s="193">
        <f>ROUND(I211*H211,2)</f>
        <v>0</v>
      </c>
      <c r="K211" s="194"/>
      <c r="L211" s="39"/>
      <c r="M211" s="195" t="s">
        <v>1</v>
      </c>
      <c r="N211" s="196" t="s">
        <v>37</v>
      </c>
      <c r="O211" s="71"/>
      <c r="P211" s="197">
        <f>O211*H211</f>
        <v>0</v>
      </c>
      <c r="Q211" s="197">
        <v>0</v>
      </c>
      <c r="R211" s="197">
        <f>Q211*H211</f>
        <v>0</v>
      </c>
      <c r="S211" s="197">
        <v>0</v>
      </c>
      <c r="T211" s="198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99" t="s">
        <v>197</v>
      </c>
      <c r="AT211" s="199" t="s">
        <v>136</v>
      </c>
      <c r="AU211" s="199" t="s">
        <v>82</v>
      </c>
      <c r="AY211" s="17" t="s">
        <v>133</v>
      </c>
      <c r="BE211" s="200">
        <f>IF(N211="základní",J211,0)</f>
        <v>0</v>
      </c>
      <c r="BF211" s="200">
        <f>IF(N211="snížená",J211,0)</f>
        <v>0</v>
      </c>
      <c r="BG211" s="200">
        <f>IF(N211="zákl. přenesená",J211,0)</f>
        <v>0</v>
      </c>
      <c r="BH211" s="200">
        <f>IF(N211="sníž. přenesená",J211,0)</f>
        <v>0</v>
      </c>
      <c r="BI211" s="200">
        <f>IF(N211="nulová",J211,0)</f>
        <v>0</v>
      </c>
      <c r="BJ211" s="17" t="s">
        <v>80</v>
      </c>
      <c r="BK211" s="200">
        <f>ROUND(I211*H211,2)</f>
        <v>0</v>
      </c>
      <c r="BL211" s="17" t="s">
        <v>197</v>
      </c>
      <c r="BM211" s="199" t="s">
        <v>683</v>
      </c>
    </row>
    <row r="212" spans="1:65" s="2" customFormat="1" ht="24.2" customHeight="1">
      <c r="A212" s="34"/>
      <c r="B212" s="35"/>
      <c r="C212" s="187" t="s">
        <v>333</v>
      </c>
      <c r="D212" s="187" t="s">
        <v>136</v>
      </c>
      <c r="E212" s="188" t="s">
        <v>393</v>
      </c>
      <c r="F212" s="189" t="s">
        <v>394</v>
      </c>
      <c r="G212" s="190" t="s">
        <v>162</v>
      </c>
      <c r="H212" s="191">
        <v>0.004</v>
      </c>
      <c r="I212" s="192"/>
      <c r="J212" s="193">
        <f>ROUND(I212*H212,2)</f>
        <v>0</v>
      </c>
      <c r="K212" s="194"/>
      <c r="L212" s="39"/>
      <c r="M212" s="195" t="s">
        <v>1</v>
      </c>
      <c r="N212" s="196" t="s">
        <v>37</v>
      </c>
      <c r="O212" s="71"/>
      <c r="P212" s="197">
        <f>O212*H212</f>
        <v>0</v>
      </c>
      <c r="Q212" s="197">
        <v>0</v>
      </c>
      <c r="R212" s="197">
        <f>Q212*H212</f>
        <v>0</v>
      </c>
      <c r="S212" s="197">
        <v>0</v>
      </c>
      <c r="T212" s="198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99" t="s">
        <v>197</v>
      </c>
      <c r="AT212" s="199" t="s">
        <v>136</v>
      </c>
      <c r="AU212" s="199" t="s">
        <v>82</v>
      </c>
      <c r="AY212" s="17" t="s">
        <v>133</v>
      </c>
      <c r="BE212" s="200">
        <f>IF(N212="základní",J212,0)</f>
        <v>0</v>
      </c>
      <c r="BF212" s="200">
        <f>IF(N212="snížená",J212,0)</f>
        <v>0</v>
      </c>
      <c r="BG212" s="200">
        <f>IF(N212="zákl. přenesená",J212,0)</f>
        <v>0</v>
      </c>
      <c r="BH212" s="200">
        <f>IF(N212="sníž. přenesená",J212,0)</f>
        <v>0</v>
      </c>
      <c r="BI212" s="200">
        <f>IF(N212="nulová",J212,0)</f>
        <v>0</v>
      </c>
      <c r="BJ212" s="17" t="s">
        <v>80</v>
      </c>
      <c r="BK212" s="200">
        <f>ROUND(I212*H212,2)</f>
        <v>0</v>
      </c>
      <c r="BL212" s="17" t="s">
        <v>197</v>
      </c>
      <c r="BM212" s="199" t="s">
        <v>684</v>
      </c>
    </row>
    <row r="213" spans="2:63" s="12" customFormat="1" ht="22.9" customHeight="1">
      <c r="B213" s="171"/>
      <c r="C213" s="172"/>
      <c r="D213" s="173" t="s">
        <v>71</v>
      </c>
      <c r="E213" s="185" t="s">
        <v>396</v>
      </c>
      <c r="F213" s="185" t="s">
        <v>397</v>
      </c>
      <c r="G213" s="172"/>
      <c r="H213" s="172"/>
      <c r="I213" s="175"/>
      <c r="J213" s="186">
        <f>BK213</f>
        <v>0</v>
      </c>
      <c r="K213" s="172"/>
      <c r="L213" s="177"/>
      <c r="M213" s="178"/>
      <c r="N213" s="179"/>
      <c r="O213" s="179"/>
      <c r="P213" s="180">
        <f>SUM(P214:P246)</f>
        <v>0</v>
      </c>
      <c r="Q213" s="179"/>
      <c r="R213" s="180">
        <f>SUM(R214:R246)</f>
        <v>0.13924092000000002</v>
      </c>
      <c r="S213" s="179"/>
      <c r="T213" s="181">
        <f>SUM(T214:T246)</f>
        <v>0.029543620000000003</v>
      </c>
      <c r="AR213" s="182" t="s">
        <v>82</v>
      </c>
      <c r="AT213" s="183" t="s">
        <v>71</v>
      </c>
      <c r="AU213" s="183" t="s">
        <v>80</v>
      </c>
      <c r="AY213" s="182" t="s">
        <v>133</v>
      </c>
      <c r="BK213" s="184">
        <f>SUM(BK214:BK246)</f>
        <v>0</v>
      </c>
    </row>
    <row r="214" spans="1:65" s="2" customFormat="1" ht="24.2" customHeight="1">
      <c r="A214" s="34"/>
      <c r="B214" s="35"/>
      <c r="C214" s="187" t="s">
        <v>337</v>
      </c>
      <c r="D214" s="187" t="s">
        <v>136</v>
      </c>
      <c r="E214" s="188" t="s">
        <v>399</v>
      </c>
      <c r="F214" s="189" t="s">
        <v>400</v>
      </c>
      <c r="G214" s="190" t="s">
        <v>146</v>
      </c>
      <c r="H214" s="191">
        <v>95.302</v>
      </c>
      <c r="I214" s="192"/>
      <c r="J214" s="193">
        <f>ROUND(I214*H214,2)</f>
        <v>0</v>
      </c>
      <c r="K214" s="194"/>
      <c r="L214" s="39"/>
      <c r="M214" s="195" t="s">
        <v>1</v>
      </c>
      <c r="N214" s="196" t="s">
        <v>37</v>
      </c>
      <c r="O214" s="71"/>
      <c r="P214" s="197">
        <f>O214*H214</f>
        <v>0</v>
      </c>
      <c r="Q214" s="197">
        <v>0</v>
      </c>
      <c r="R214" s="197">
        <f>Q214*H214</f>
        <v>0</v>
      </c>
      <c r="S214" s="197">
        <v>0</v>
      </c>
      <c r="T214" s="198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99" t="s">
        <v>197</v>
      </c>
      <c r="AT214" s="199" t="s">
        <v>136</v>
      </c>
      <c r="AU214" s="199" t="s">
        <v>82</v>
      </c>
      <c r="AY214" s="17" t="s">
        <v>133</v>
      </c>
      <c r="BE214" s="200">
        <f>IF(N214="základní",J214,0)</f>
        <v>0</v>
      </c>
      <c r="BF214" s="200">
        <f>IF(N214="snížená",J214,0)</f>
        <v>0</v>
      </c>
      <c r="BG214" s="200">
        <f>IF(N214="zákl. přenesená",J214,0)</f>
        <v>0</v>
      </c>
      <c r="BH214" s="200">
        <f>IF(N214="sníž. přenesená",J214,0)</f>
        <v>0</v>
      </c>
      <c r="BI214" s="200">
        <f>IF(N214="nulová",J214,0)</f>
        <v>0</v>
      </c>
      <c r="BJ214" s="17" t="s">
        <v>80</v>
      </c>
      <c r="BK214" s="200">
        <f>ROUND(I214*H214,2)</f>
        <v>0</v>
      </c>
      <c r="BL214" s="17" t="s">
        <v>197</v>
      </c>
      <c r="BM214" s="199" t="s">
        <v>685</v>
      </c>
    </row>
    <row r="215" spans="1:65" s="2" customFormat="1" ht="16.5" customHeight="1">
      <c r="A215" s="34"/>
      <c r="B215" s="35"/>
      <c r="C215" s="187" t="s">
        <v>341</v>
      </c>
      <c r="D215" s="187" t="s">
        <v>136</v>
      </c>
      <c r="E215" s="188" t="s">
        <v>403</v>
      </c>
      <c r="F215" s="189" t="s">
        <v>404</v>
      </c>
      <c r="G215" s="190" t="s">
        <v>146</v>
      </c>
      <c r="H215" s="191">
        <v>95.302</v>
      </c>
      <c r="I215" s="192"/>
      <c r="J215" s="193">
        <f>ROUND(I215*H215,2)</f>
        <v>0</v>
      </c>
      <c r="K215" s="194"/>
      <c r="L215" s="39"/>
      <c r="M215" s="195" t="s">
        <v>1</v>
      </c>
      <c r="N215" s="196" t="s">
        <v>37</v>
      </c>
      <c r="O215" s="71"/>
      <c r="P215" s="197">
        <f>O215*H215</f>
        <v>0</v>
      </c>
      <c r="Q215" s="197">
        <v>0.001</v>
      </c>
      <c r="R215" s="197">
        <f>Q215*H215</f>
        <v>0.09530200000000001</v>
      </c>
      <c r="S215" s="197">
        <v>0.00031</v>
      </c>
      <c r="T215" s="198">
        <f>S215*H215</f>
        <v>0.029543620000000003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99" t="s">
        <v>197</v>
      </c>
      <c r="AT215" s="199" t="s">
        <v>136</v>
      </c>
      <c r="AU215" s="199" t="s">
        <v>82</v>
      </c>
      <c r="AY215" s="17" t="s">
        <v>133</v>
      </c>
      <c r="BE215" s="200">
        <f>IF(N215="základní",J215,0)</f>
        <v>0</v>
      </c>
      <c r="BF215" s="200">
        <f>IF(N215="snížená",J215,0)</f>
        <v>0</v>
      </c>
      <c r="BG215" s="200">
        <f>IF(N215="zákl. přenesená",J215,0)</f>
        <v>0</v>
      </c>
      <c r="BH215" s="200">
        <f>IF(N215="sníž. přenesená",J215,0)</f>
        <v>0</v>
      </c>
      <c r="BI215" s="200">
        <f>IF(N215="nulová",J215,0)</f>
        <v>0</v>
      </c>
      <c r="BJ215" s="17" t="s">
        <v>80</v>
      </c>
      <c r="BK215" s="200">
        <f>ROUND(I215*H215,2)</f>
        <v>0</v>
      </c>
      <c r="BL215" s="17" t="s">
        <v>197</v>
      </c>
      <c r="BM215" s="199" t="s">
        <v>686</v>
      </c>
    </row>
    <row r="216" spans="1:65" s="2" customFormat="1" ht="24.2" customHeight="1">
      <c r="A216" s="34"/>
      <c r="B216" s="35"/>
      <c r="C216" s="187" t="s">
        <v>345</v>
      </c>
      <c r="D216" s="187" t="s">
        <v>136</v>
      </c>
      <c r="E216" s="188" t="s">
        <v>407</v>
      </c>
      <c r="F216" s="189" t="s">
        <v>408</v>
      </c>
      <c r="G216" s="190" t="s">
        <v>146</v>
      </c>
      <c r="H216" s="191">
        <v>95.302</v>
      </c>
      <c r="I216" s="192"/>
      <c r="J216" s="193">
        <f>ROUND(I216*H216,2)</f>
        <v>0</v>
      </c>
      <c r="K216" s="194"/>
      <c r="L216" s="39"/>
      <c r="M216" s="195" t="s">
        <v>1</v>
      </c>
      <c r="N216" s="196" t="s">
        <v>37</v>
      </c>
      <c r="O216" s="71"/>
      <c r="P216" s="197">
        <f>O216*H216</f>
        <v>0</v>
      </c>
      <c r="Q216" s="197">
        <v>0</v>
      </c>
      <c r="R216" s="197">
        <f>Q216*H216</f>
        <v>0</v>
      </c>
      <c r="S216" s="197">
        <v>0</v>
      </c>
      <c r="T216" s="198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9" t="s">
        <v>197</v>
      </c>
      <c r="AT216" s="199" t="s">
        <v>136</v>
      </c>
      <c r="AU216" s="199" t="s">
        <v>82</v>
      </c>
      <c r="AY216" s="17" t="s">
        <v>133</v>
      </c>
      <c r="BE216" s="200">
        <f>IF(N216="základní",J216,0)</f>
        <v>0</v>
      </c>
      <c r="BF216" s="200">
        <f>IF(N216="snížená",J216,0)</f>
        <v>0</v>
      </c>
      <c r="BG216" s="200">
        <f>IF(N216="zákl. přenesená",J216,0)</f>
        <v>0</v>
      </c>
      <c r="BH216" s="200">
        <f>IF(N216="sníž. přenesená",J216,0)</f>
        <v>0</v>
      </c>
      <c r="BI216" s="200">
        <f>IF(N216="nulová",J216,0)</f>
        <v>0</v>
      </c>
      <c r="BJ216" s="17" t="s">
        <v>80</v>
      </c>
      <c r="BK216" s="200">
        <f>ROUND(I216*H216,2)</f>
        <v>0</v>
      </c>
      <c r="BL216" s="17" t="s">
        <v>197</v>
      </c>
      <c r="BM216" s="199" t="s">
        <v>687</v>
      </c>
    </row>
    <row r="217" spans="1:65" s="2" customFormat="1" ht="24.2" customHeight="1">
      <c r="A217" s="34"/>
      <c r="B217" s="35"/>
      <c r="C217" s="187" t="s">
        <v>349</v>
      </c>
      <c r="D217" s="187" t="s">
        <v>136</v>
      </c>
      <c r="E217" s="188" t="s">
        <v>411</v>
      </c>
      <c r="F217" s="189" t="s">
        <v>412</v>
      </c>
      <c r="G217" s="190" t="s">
        <v>366</v>
      </c>
      <c r="H217" s="191">
        <v>10</v>
      </c>
      <c r="I217" s="192"/>
      <c r="J217" s="193">
        <f>ROUND(I217*H217,2)</f>
        <v>0</v>
      </c>
      <c r="K217" s="194"/>
      <c r="L217" s="39"/>
      <c r="M217" s="195" t="s">
        <v>1</v>
      </c>
      <c r="N217" s="196" t="s">
        <v>37</v>
      </c>
      <c r="O217" s="71"/>
      <c r="P217" s="197">
        <f>O217*H217</f>
        <v>0</v>
      </c>
      <c r="Q217" s="197">
        <v>1E-05</v>
      </c>
      <c r="R217" s="197">
        <f>Q217*H217</f>
        <v>0.0001</v>
      </c>
      <c r="S217" s="197">
        <v>0</v>
      </c>
      <c r="T217" s="198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99" t="s">
        <v>197</v>
      </c>
      <c r="AT217" s="199" t="s">
        <v>136</v>
      </c>
      <c r="AU217" s="199" t="s">
        <v>82</v>
      </c>
      <c r="AY217" s="17" t="s">
        <v>133</v>
      </c>
      <c r="BE217" s="200">
        <f>IF(N217="základní",J217,0)</f>
        <v>0</v>
      </c>
      <c r="BF217" s="200">
        <f>IF(N217="snížená",J217,0)</f>
        <v>0</v>
      </c>
      <c r="BG217" s="200">
        <f>IF(N217="zákl. přenesená",J217,0)</f>
        <v>0</v>
      </c>
      <c r="BH217" s="200">
        <f>IF(N217="sníž. přenesená",J217,0)</f>
        <v>0</v>
      </c>
      <c r="BI217" s="200">
        <f>IF(N217="nulová",J217,0)</f>
        <v>0</v>
      </c>
      <c r="BJ217" s="17" t="s">
        <v>80</v>
      </c>
      <c r="BK217" s="200">
        <f>ROUND(I217*H217,2)</f>
        <v>0</v>
      </c>
      <c r="BL217" s="17" t="s">
        <v>197</v>
      </c>
      <c r="BM217" s="199" t="s">
        <v>688</v>
      </c>
    </row>
    <row r="218" spans="1:65" s="2" customFormat="1" ht="16.5" customHeight="1">
      <c r="A218" s="34"/>
      <c r="B218" s="35"/>
      <c r="C218" s="187" t="s">
        <v>353</v>
      </c>
      <c r="D218" s="187" t="s">
        <v>136</v>
      </c>
      <c r="E218" s="188" t="s">
        <v>415</v>
      </c>
      <c r="F218" s="189" t="s">
        <v>416</v>
      </c>
      <c r="G218" s="190" t="s">
        <v>146</v>
      </c>
      <c r="H218" s="191">
        <v>28.42</v>
      </c>
      <c r="I218" s="192"/>
      <c r="J218" s="193">
        <f>ROUND(I218*H218,2)</f>
        <v>0</v>
      </c>
      <c r="K218" s="194"/>
      <c r="L218" s="39"/>
      <c r="M218" s="195" t="s">
        <v>1</v>
      </c>
      <c r="N218" s="196" t="s">
        <v>37</v>
      </c>
      <c r="O218" s="71"/>
      <c r="P218" s="197">
        <f>O218*H218</f>
        <v>0</v>
      </c>
      <c r="Q218" s="197">
        <v>0</v>
      </c>
      <c r="R218" s="197">
        <f>Q218*H218</f>
        <v>0</v>
      </c>
      <c r="S218" s="197">
        <v>0</v>
      </c>
      <c r="T218" s="198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99" t="s">
        <v>197</v>
      </c>
      <c r="AT218" s="199" t="s">
        <v>136</v>
      </c>
      <c r="AU218" s="199" t="s">
        <v>82</v>
      </c>
      <c r="AY218" s="17" t="s">
        <v>133</v>
      </c>
      <c r="BE218" s="200">
        <f>IF(N218="základní",J218,0)</f>
        <v>0</v>
      </c>
      <c r="BF218" s="200">
        <f>IF(N218="snížená",J218,0)</f>
        <v>0</v>
      </c>
      <c r="BG218" s="200">
        <f>IF(N218="zákl. přenesená",J218,0)</f>
        <v>0</v>
      </c>
      <c r="BH218" s="200">
        <f>IF(N218="sníž. přenesená",J218,0)</f>
        <v>0</v>
      </c>
      <c r="BI218" s="200">
        <f>IF(N218="nulová",J218,0)</f>
        <v>0</v>
      </c>
      <c r="BJ218" s="17" t="s">
        <v>80</v>
      </c>
      <c r="BK218" s="200">
        <f>ROUND(I218*H218,2)</f>
        <v>0</v>
      </c>
      <c r="BL218" s="17" t="s">
        <v>197</v>
      </c>
      <c r="BM218" s="199" t="s">
        <v>689</v>
      </c>
    </row>
    <row r="219" spans="2:51" s="13" customFormat="1" ht="11.25">
      <c r="B219" s="201"/>
      <c r="C219" s="202"/>
      <c r="D219" s="203" t="s">
        <v>148</v>
      </c>
      <c r="E219" s="204" t="s">
        <v>1</v>
      </c>
      <c r="F219" s="205" t="s">
        <v>418</v>
      </c>
      <c r="G219" s="202"/>
      <c r="H219" s="204" t="s">
        <v>1</v>
      </c>
      <c r="I219" s="206"/>
      <c r="J219" s="202"/>
      <c r="K219" s="202"/>
      <c r="L219" s="207"/>
      <c r="M219" s="208"/>
      <c r="N219" s="209"/>
      <c r="O219" s="209"/>
      <c r="P219" s="209"/>
      <c r="Q219" s="209"/>
      <c r="R219" s="209"/>
      <c r="S219" s="209"/>
      <c r="T219" s="210"/>
      <c r="AT219" s="211" t="s">
        <v>148</v>
      </c>
      <c r="AU219" s="211" t="s">
        <v>82</v>
      </c>
      <c r="AV219" s="13" t="s">
        <v>80</v>
      </c>
      <c r="AW219" s="13" t="s">
        <v>30</v>
      </c>
      <c r="AX219" s="13" t="s">
        <v>72</v>
      </c>
      <c r="AY219" s="211" t="s">
        <v>133</v>
      </c>
    </row>
    <row r="220" spans="2:51" s="14" customFormat="1" ht="11.25">
      <c r="B220" s="212"/>
      <c r="C220" s="213"/>
      <c r="D220" s="203" t="s">
        <v>148</v>
      </c>
      <c r="E220" s="214" t="s">
        <v>1</v>
      </c>
      <c r="F220" s="215" t="s">
        <v>690</v>
      </c>
      <c r="G220" s="213"/>
      <c r="H220" s="216">
        <v>28.42</v>
      </c>
      <c r="I220" s="217"/>
      <c r="J220" s="213"/>
      <c r="K220" s="213"/>
      <c r="L220" s="218"/>
      <c r="M220" s="219"/>
      <c r="N220" s="220"/>
      <c r="O220" s="220"/>
      <c r="P220" s="220"/>
      <c r="Q220" s="220"/>
      <c r="R220" s="220"/>
      <c r="S220" s="220"/>
      <c r="T220" s="221"/>
      <c r="AT220" s="222" t="s">
        <v>148</v>
      </c>
      <c r="AU220" s="222" t="s">
        <v>82</v>
      </c>
      <c r="AV220" s="14" t="s">
        <v>82</v>
      </c>
      <c r="AW220" s="14" t="s">
        <v>30</v>
      </c>
      <c r="AX220" s="14" t="s">
        <v>72</v>
      </c>
      <c r="AY220" s="222" t="s">
        <v>133</v>
      </c>
    </row>
    <row r="221" spans="2:51" s="15" customFormat="1" ht="11.25">
      <c r="B221" s="223"/>
      <c r="C221" s="224"/>
      <c r="D221" s="203" t="s">
        <v>148</v>
      </c>
      <c r="E221" s="225" t="s">
        <v>1</v>
      </c>
      <c r="F221" s="226" t="s">
        <v>156</v>
      </c>
      <c r="G221" s="224"/>
      <c r="H221" s="227">
        <v>28.42</v>
      </c>
      <c r="I221" s="228"/>
      <c r="J221" s="224"/>
      <c r="K221" s="224"/>
      <c r="L221" s="229"/>
      <c r="M221" s="230"/>
      <c r="N221" s="231"/>
      <c r="O221" s="231"/>
      <c r="P221" s="231"/>
      <c r="Q221" s="231"/>
      <c r="R221" s="231"/>
      <c r="S221" s="231"/>
      <c r="T221" s="232"/>
      <c r="AT221" s="233" t="s">
        <v>148</v>
      </c>
      <c r="AU221" s="233" t="s">
        <v>82</v>
      </c>
      <c r="AV221" s="15" t="s">
        <v>140</v>
      </c>
      <c r="AW221" s="15" t="s">
        <v>30</v>
      </c>
      <c r="AX221" s="15" t="s">
        <v>80</v>
      </c>
      <c r="AY221" s="233" t="s">
        <v>133</v>
      </c>
    </row>
    <row r="222" spans="1:65" s="2" customFormat="1" ht="16.5" customHeight="1">
      <c r="A222" s="34"/>
      <c r="B222" s="35"/>
      <c r="C222" s="234" t="s">
        <v>357</v>
      </c>
      <c r="D222" s="234" t="s">
        <v>200</v>
      </c>
      <c r="E222" s="235" t="s">
        <v>421</v>
      </c>
      <c r="F222" s="236" t="s">
        <v>422</v>
      </c>
      <c r="G222" s="237" t="s">
        <v>146</v>
      </c>
      <c r="H222" s="238">
        <v>34.104</v>
      </c>
      <c r="I222" s="239"/>
      <c r="J222" s="240">
        <f>ROUND(I222*H222,2)</f>
        <v>0</v>
      </c>
      <c r="K222" s="241"/>
      <c r="L222" s="242"/>
      <c r="M222" s="243" t="s">
        <v>1</v>
      </c>
      <c r="N222" s="244" t="s">
        <v>37</v>
      </c>
      <c r="O222" s="71"/>
      <c r="P222" s="197">
        <f>O222*H222</f>
        <v>0</v>
      </c>
      <c r="Q222" s="197">
        <v>0</v>
      </c>
      <c r="R222" s="197">
        <f>Q222*H222</f>
        <v>0</v>
      </c>
      <c r="S222" s="197">
        <v>0</v>
      </c>
      <c r="T222" s="198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99" t="s">
        <v>203</v>
      </c>
      <c r="AT222" s="199" t="s">
        <v>200</v>
      </c>
      <c r="AU222" s="199" t="s">
        <v>82</v>
      </c>
      <c r="AY222" s="17" t="s">
        <v>133</v>
      </c>
      <c r="BE222" s="200">
        <f>IF(N222="základní",J222,0)</f>
        <v>0</v>
      </c>
      <c r="BF222" s="200">
        <f>IF(N222="snížená",J222,0)</f>
        <v>0</v>
      </c>
      <c r="BG222" s="200">
        <f>IF(N222="zákl. přenesená",J222,0)</f>
        <v>0</v>
      </c>
      <c r="BH222" s="200">
        <f>IF(N222="sníž. přenesená",J222,0)</f>
        <v>0</v>
      </c>
      <c r="BI222" s="200">
        <f>IF(N222="nulová",J222,0)</f>
        <v>0</v>
      </c>
      <c r="BJ222" s="17" t="s">
        <v>80</v>
      </c>
      <c r="BK222" s="200">
        <f>ROUND(I222*H222,2)</f>
        <v>0</v>
      </c>
      <c r="BL222" s="17" t="s">
        <v>197</v>
      </c>
      <c r="BM222" s="199" t="s">
        <v>691</v>
      </c>
    </row>
    <row r="223" spans="2:51" s="14" customFormat="1" ht="11.25">
      <c r="B223" s="212"/>
      <c r="C223" s="213"/>
      <c r="D223" s="203" t="s">
        <v>148</v>
      </c>
      <c r="E223" s="213"/>
      <c r="F223" s="215" t="s">
        <v>692</v>
      </c>
      <c r="G223" s="213"/>
      <c r="H223" s="216">
        <v>34.104</v>
      </c>
      <c r="I223" s="217"/>
      <c r="J223" s="213"/>
      <c r="K223" s="213"/>
      <c r="L223" s="218"/>
      <c r="M223" s="219"/>
      <c r="N223" s="220"/>
      <c r="O223" s="220"/>
      <c r="P223" s="220"/>
      <c r="Q223" s="220"/>
      <c r="R223" s="220"/>
      <c r="S223" s="220"/>
      <c r="T223" s="221"/>
      <c r="AT223" s="222" t="s">
        <v>148</v>
      </c>
      <c r="AU223" s="222" t="s">
        <v>82</v>
      </c>
      <c r="AV223" s="14" t="s">
        <v>82</v>
      </c>
      <c r="AW223" s="14" t="s">
        <v>4</v>
      </c>
      <c r="AX223" s="14" t="s">
        <v>80</v>
      </c>
      <c r="AY223" s="222" t="s">
        <v>133</v>
      </c>
    </row>
    <row r="224" spans="1:65" s="2" customFormat="1" ht="24.2" customHeight="1">
      <c r="A224" s="34"/>
      <c r="B224" s="35"/>
      <c r="C224" s="187" t="s">
        <v>363</v>
      </c>
      <c r="D224" s="187" t="s">
        <v>136</v>
      </c>
      <c r="E224" s="188" t="s">
        <v>426</v>
      </c>
      <c r="F224" s="189" t="s">
        <v>427</v>
      </c>
      <c r="G224" s="190" t="s">
        <v>146</v>
      </c>
      <c r="H224" s="191">
        <v>10</v>
      </c>
      <c r="I224" s="192"/>
      <c r="J224" s="193">
        <f>ROUND(I224*H224,2)</f>
        <v>0</v>
      </c>
      <c r="K224" s="194"/>
      <c r="L224" s="39"/>
      <c r="M224" s="195" t="s">
        <v>1</v>
      </c>
      <c r="N224" s="196" t="s">
        <v>37</v>
      </c>
      <c r="O224" s="71"/>
      <c r="P224" s="197">
        <f>O224*H224</f>
        <v>0</v>
      </c>
      <c r="Q224" s="197">
        <v>0</v>
      </c>
      <c r="R224" s="197">
        <f>Q224*H224</f>
        <v>0</v>
      </c>
      <c r="S224" s="197">
        <v>0</v>
      </c>
      <c r="T224" s="198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99" t="s">
        <v>197</v>
      </c>
      <c r="AT224" s="199" t="s">
        <v>136</v>
      </c>
      <c r="AU224" s="199" t="s">
        <v>82</v>
      </c>
      <c r="AY224" s="17" t="s">
        <v>133</v>
      </c>
      <c r="BE224" s="200">
        <f>IF(N224="základní",J224,0)</f>
        <v>0</v>
      </c>
      <c r="BF224" s="200">
        <f>IF(N224="snížená",J224,0)</f>
        <v>0</v>
      </c>
      <c r="BG224" s="200">
        <f>IF(N224="zákl. přenesená",J224,0)</f>
        <v>0</v>
      </c>
      <c r="BH224" s="200">
        <f>IF(N224="sníž. přenesená",J224,0)</f>
        <v>0</v>
      </c>
      <c r="BI224" s="200">
        <f>IF(N224="nulová",J224,0)</f>
        <v>0</v>
      </c>
      <c r="BJ224" s="17" t="s">
        <v>80</v>
      </c>
      <c r="BK224" s="200">
        <f>ROUND(I224*H224,2)</f>
        <v>0</v>
      </c>
      <c r="BL224" s="17" t="s">
        <v>197</v>
      </c>
      <c r="BM224" s="199" t="s">
        <v>693</v>
      </c>
    </row>
    <row r="225" spans="1:65" s="2" customFormat="1" ht="16.5" customHeight="1">
      <c r="A225" s="34"/>
      <c r="B225" s="35"/>
      <c r="C225" s="234" t="s">
        <v>368</v>
      </c>
      <c r="D225" s="234" t="s">
        <v>200</v>
      </c>
      <c r="E225" s="235" t="s">
        <v>430</v>
      </c>
      <c r="F225" s="236" t="s">
        <v>431</v>
      </c>
      <c r="G225" s="237" t="s">
        <v>146</v>
      </c>
      <c r="H225" s="238">
        <v>12</v>
      </c>
      <c r="I225" s="239"/>
      <c r="J225" s="240">
        <f>ROUND(I225*H225,2)</f>
        <v>0</v>
      </c>
      <c r="K225" s="241"/>
      <c r="L225" s="242"/>
      <c r="M225" s="243" t="s">
        <v>1</v>
      </c>
      <c r="N225" s="244" t="s">
        <v>37</v>
      </c>
      <c r="O225" s="71"/>
      <c r="P225" s="197">
        <f>O225*H225</f>
        <v>0</v>
      </c>
      <c r="Q225" s="197">
        <v>0</v>
      </c>
      <c r="R225" s="197">
        <f>Q225*H225</f>
        <v>0</v>
      </c>
      <c r="S225" s="197">
        <v>0</v>
      </c>
      <c r="T225" s="198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99" t="s">
        <v>203</v>
      </c>
      <c r="AT225" s="199" t="s">
        <v>200</v>
      </c>
      <c r="AU225" s="199" t="s">
        <v>82</v>
      </c>
      <c r="AY225" s="17" t="s">
        <v>133</v>
      </c>
      <c r="BE225" s="200">
        <f>IF(N225="základní",J225,0)</f>
        <v>0</v>
      </c>
      <c r="BF225" s="200">
        <f>IF(N225="snížená",J225,0)</f>
        <v>0</v>
      </c>
      <c r="BG225" s="200">
        <f>IF(N225="zákl. přenesená",J225,0)</f>
        <v>0</v>
      </c>
      <c r="BH225" s="200">
        <f>IF(N225="sníž. přenesená",J225,0)</f>
        <v>0</v>
      </c>
      <c r="BI225" s="200">
        <f>IF(N225="nulová",J225,0)</f>
        <v>0</v>
      </c>
      <c r="BJ225" s="17" t="s">
        <v>80</v>
      </c>
      <c r="BK225" s="200">
        <f>ROUND(I225*H225,2)</f>
        <v>0</v>
      </c>
      <c r="BL225" s="17" t="s">
        <v>197</v>
      </c>
      <c r="BM225" s="199" t="s">
        <v>694</v>
      </c>
    </row>
    <row r="226" spans="2:51" s="14" customFormat="1" ht="11.25">
      <c r="B226" s="212"/>
      <c r="C226" s="213"/>
      <c r="D226" s="203" t="s">
        <v>148</v>
      </c>
      <c r="E226" s="213"/>
      <c r="F226" s="215" t="s">
        <v>433</v>
      </c>
      <c r="G226" s="213"/>
      <c r="H226" s="216">
        <v>12</v>
      </c>
      <c r="I226" s="217"/>
      <c r="J226" s="213"/>
      <c r="K226" s="213"/>
      <c r="L226" s="218"/>
      <c r="M226" s="219"/>
      <c r="N226" s="220"/>
      <c r="O226" s="220"/>
      <c r="P226" s="220"/>
      <c r="Q226" s="220"/>
      <c r="R226" s="220"/>
      <c r="S226" s="220"/>
      <c r="T226" s="221"/>
      <c r="AT226" s="222" t="s">
        <v>148</v>
      </c>
      <c r="AU226" s="222" t="s">
        <v>82</v>
      </c>
      <c r="AV226" s="14" t="s">
        <v>82</v>
      </c>
      <c r="AW226" s="14" t="s">
        <v>4</v>
      </c>
      <c r="AX226" s="14" t="s">
        <v>80</v>
      </c>
      <c r="AY226" s="222" t="s">
        <v>133</v>
      </c>
    </row>
    <row r="227" spans="1:65" s="2" customFormat="1" ht="24.2" customHeight="1">
      <c r="A227" s="34"/>
      <c r="B227" s="35"/>
      <c r="C227" s="187" t="s">
        <v>374</v>
      </c>
      <c r="D227" s="187" t="s">
        <v>136</v>
      </c>
      <c r="E227" s="188" t="s">
        <v>435</v>
      </c>
      <c r="F227" s="189" t="s">
        <v>436</v>
      </c>
      <c r="G227" s="190" t="s">
        <v>146</v>
      </c>
      <c r="H227" s="191">
        <v>95.302</v>
      </c>
      <c r="I227" s="192"/>
      <c r="J227" s="193">
        <f>ROUND(I227*H227,2)</f>
        <v>0</v>
      </c>
      <c r="K227" s="194"/>
      <c r="L227" s="39"/>
      <c r="M227" s="195" t="s">
        <v>1</v>
      </c>
      <c r="N227" s="196" t="s">
        <v>37</v>
      </c>
      <c r="O227" s="71"/>
      <c r="P227" s="197">
        <f>O227*H227</f>
        <v>0</v>
      </c>
      <c r="Q227" s="197">
        <v>0.0002</v>
      </c>
      <c r="R227" s="197">
        <f>Q227*H227</f>
        <v>0.0190604</v>
      </c>
      <c r="S227" s="197">
        <v>0</v>
      </c>
      <c r="T227" s="198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99" t="s">
        <v>197</v>
      </c>
      <c r="AT227" s="199" t="s">
        <v>136</v>
      </c>
      <c r="AU227" s="199" t="s">
        <v>82</v>
      </c>
      <c r="AY227" s="17" t="s">
        <v>133</v>
      </c>
      <c r="BE227" s="200">
        <f>IF(N227="základní",J227,0)</f>
        <v>0</v>
      </c>
      <c r="BF227" s="200">
        <f>IF(N227="snížená",J227,0)</f>
        <v>0</v>
      </c>
      <c r="BG227" s="200">
        <f>IF(N227="zákl. přenesená",J227,0)</f>
        <v>0</v>
      </c>
      <c r="BH227" s="200">
        <f>IF(N227="sníž. přenesená",J227,0)</f>
        <v>0</v>
      </c>
      <c r="BI227" s="200">
        <f>IF(N227="nulová",J227,0)</f>
        <v>0</v>
      </c>
      <c r="BJ227" s="17" t="s">
        <v>80</v>
      </c>
      <c r="BK227" s="200">
        <f>ROUND(I227*H227,2)</f>
        <v>0</v>
      </c>
      <c r="BL227" s="17" t="s">
        <v>197</v>
      </c>
      <c r="BM227" s="199" t="s">
        <v>695</v>
      </c>
    </row>
    <row r="228" spans="1:65" s="2" customFormat="1" ht="33" customHeight="1">
      <c r="A228" s="34"/>
      <c r="B228" s="35"/>
      <c r="C228" s="187" t="s">
        <v>379</v>
      </c>
      <c r="D228" s="187" t="s">
        <v>136</v>
      </c>
      <c r="E228" s="188" t="s">
        <v>439</v>
      </c>
      <c r="F228" s="189" t="s">
        <v>440</v>
      </c>
      <c r="G228" s="190" t="s">
        <v>146</v>
      </c>
      <c r="H228" s="191">
        <v>95.302</v>
      </c>
      <c r="I228" s="192"/>
      <c r="J228" s="193">
        <f>ROUND(I228*H228,2)</f>
        <v>0</v>
      </c>
      <c r="K228" s="194"/>
      <c r="L228" s="39"/>
      <c r="M228" s="195" t="s">
        <v>1</v>
      </c>
      <c r="N228" s="196" t="s">
        <v>37</v>
      </c>
      <c r="O228" s="71"/>
      <c r="P228" s="197">
        <f>O228*H228</f>
        <v>0</v>
      </c>
      <c r="Q228" s="197">
        <v>0.00026</v>
      </c>
      <c r="R228" s="197">
        <f>Q228*H228</f>
        <v>0.02477852</v>
      </c>
      <c r="S228" s="197">
        <v>0</v>
      </c>
      <c r="T228" s="198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99" t="s">
        <v>197</v>
      </c>
      <c r="AT228" s="199" t="s">
        <v>136</v>
      </c>
      <c r="AU228" s="199" t="s">
        <v>82</v>
      </c>
      <c r="AY228" s="17" t="s">
        <v>133</v>
      </c>
      <c r="BE228" s="200">
        <f>IF(N228="základní",J228,0)</f>
        <v>0</v>
      </c>
      <c r="BF228" s="200">
        <f>IF(N228="snížená",J228,0)</f>
        <v>0</v>
      </c>
      <c r="BG228" s="200">
        <f>IF(N228="zákl. přenesená",J228,0)</f>
        <v>0</v>
      </c>
      <c r="BH228" s="200">
        <f>IF(N228="sníž. přenesená",J228,0)</f>
        <v>0</v>
      </c>
      <c r="BI228" s="200">
        <f>IF(N228="nulová",J228,0)</f>
        <v>0</v>
      </c>
      <c r="BJ228" s="17" t="s">
        <v>80</v>
      </c>
      <c r="BK228" s="200">
        <f>ROUND(I228*H228,2)</f>
        <v>0</v>
      </c>
      <c r="BL228" s="17" t="s">
        <v>197</v>
      </c>
      <c r="BM228" s="199" t="s">
        <v>696</v>
      </c>
    </row>
    <row r="229" spans="2:51" s="13" customFormat="1" ht="11.25">
      <c r="B229" s="201"/>
      <c r="C229" s="202"/>
      <c r="D229" s="203" t="s">
        <v>148</v>
      </c>
      <c r="E229" s="204" t="s">
        <v>1</v>
      </c>
      <c r="F229" s="205" t="s">
        <v>442</v>
      </c>
      <c r="G229" s="202"/>
      <c r="H229" s="204" t="s">
        <v>1</v>
      </c>
      <c r="I229" s="206"/>
      <c r="J229" s="202"/>
      <c r="K229" s="202"/>
      <c r="L229" s="207"/>
      <c r="M229" s="208"/>
      <c r="N229" s="209"/>
      <c r="O229" s="209"/>
      <c r="P229" s="209"/>
      <c r="Q229" s="209"/>
      <c r="R229" s="209"/>
      <c r="S229" s="209"/>
      <c r="T229" s="210"/>
      <c r="AT229" s="211" t="s">
        <v>148</v>
      </c>
      <c r="AU229" s="211" t="s">
        <v>82</v>
      </c>
      <c r="AV229" s="13" t="s">
        <v>80</v>
      </c>
      <c r="AW229" s="13" t="s">
        <v>30</v>
      </c>
      <c r="AX229" s="13" t="s">
        <v>72</v>
      </c>
      <c r="AY229" s="211" t="s">
        <v>133</v>
      </c>
    </row>
    <row r="230" spans="2:51" s="13" customFormat="1" ht="11.25">
      <c r="B230" s="201"/>
      <c r="C230" s="202"/>
      <c r="D230" s="203" t="s">
        <v>148</v>
      </c>
      <c r="E230" s="204" t="s">
        <v>1</v>
      </c>
      <c r="F230" s="205" t="s">
        <v>697</v>
      </c>
      <c r="G230" s="202"/>
      <c r="H230" s="204" t="s">
        <v>1</v>
      </c>
      <c r="I230" s="206"/>
      <c r="J230" s="202"/>
      <c r="K230" s="202"/>
      <c r="L230" s="207"/>
      <c r="M230" s="208"/>
      <c r="N230" s="209"/>
      <c r="O230" s="209"/>
      <c r="P230" s="209"/>
      <c r="Q230" s="209"/>
      <c r="R230" s="209"/>
      <c r="S230" s="209"/>
      <c r="T230" s="210"/>
      <c r="AT230" s="211" t="s">
        <v>148</v>
      </c>
      <c r="AU230" s="211" t="s">
        <v>82</v>
      </c>
      <c r="AV230" s="13" t="s">
        <v>80</v>
      </c>
      <c r="AW230" s="13" t="s">
        <v>30</v>
      </c>
      <c r="AX230" s="13" t="s">
        <v>72</v>
      </c>
      <c r="AY230" s="211" t="s">
        <v>133</v>
      </c>
    </row>
    <row r="231" spans="2:51" s="13" customFormat="1" ht="11.25">
      <c r="B231" s="201"/>
      <c r="C231" s="202"/>
      <c r="D231" s="203" t="s">
        <v>148</v>
      </c>
      <c r="E231" s="204" t="s">
        <v>1</v>
      </c>
      <c r="F231" s="205" t="s">
        <v>444</v>
      </c>
      <c r="G231" s="202"/>
      <c r="H231" s="204" t="s">
        <v>1</v>
      </c>
      <c r="I231" s="206"/>
      <c r="J231" s="202"/>
      <c r="K231" s="202"/>
      <c r="L231" s="207"/>
      <c r="M231" s="208"/>
      <c r="N231" s="209"/>
      <c r="O231" s="209"/>
      <c r="P231" s="209"/>
      <c r="Q231" s="209"/>
      <c r="R231" s="209"/>
      <c r="S231" s="209"/>
      <c r="T231" s="210"/>
      <c r="AT231" s="211" t="s">
        <v>148</v>
      </c>
      <c r="AU231" s="211" t="s">
        <v>82</v>
      </c>
      <c r="AV231" s="13" t="s">
        <v>80</v>
      </c>
      <c r="AW231" s="13" t="s">
        <v>30</v>
      </c>
      <c r="AX231" s="13" t="s">
        <v>72</v>
      </c>
      <c r="AY231" s="211" t="s">
        <v>133</v>
      </c>
    </row>
    <row r="232" spans="2:51" s="14" customFormat="1" ht="11.25">
      <c r="B232" s="212"/>
      <c r="C232" s="213"/>
      <c r="D232" s="203" t="s">
        <v>148</v>
      </c>
      <c r="E232" s="214" t="s">
        <v>1</v>
      </c>
      <c r="F232" s="215" t="s">
        <v>698</v>
      </c>
      <c r="G232" s="213"/>
      <c r="H232" s="216">
        <v>51.300000000000004</v>
      </c>
      <c r="I232" s="217"/>
      <c r="J232" s="213"/>
      <c r="K232" s="213"/>
      <c r="L232" s="218"/>
      <c r="M232" s="219"/>
      <c r="N232" s="220"/>
      <c r="O232" s="220"/>
      <c r="P232" s="220"/>
      <c r="Q232" s="220"/>
      <c r="R232" s="220"/>
      <c r="S232" s="220"/>
      <c r="T232" s="221"/>
      <c r="AT232" s="222" t="s">
        <v>148</v>
      </c>
      <c r="AU232" s="222" t="s">
        <v>82</v>
      </c>
      <c r="AV232" s="14" t="s">
        <v>82</v>
      </c>
      <c r="AW232" s="14" t="s">
        <v>30</v>
      </c>
      <c r="AX232" s="14" t="s">
        <v>72</v>
      </c>
      <c r="AY232" s="222" t="s">
        <v>133</v>
      </c>
    </row>
    <row r="233" spans="2:51" s="13" customFormat="1" ht="11.25">
      <c r="B233" s="201"/>
      <c r="C233" s="202"/>
      <c r="D233" s="203" t="s">
        <v>148</v>
      </c>
      <c r="E233" s="204" t="s">
        <v>1</v>
      </c>
      <c r="F233" s="205" t="s">
        <v>150</v>
      </c>
      <c r="G233" s="202"/>
      <c r="H233" s="204" t="s">
        <v>1</v>
      </c>
      <c r="I233" s="206"/>
      <c r="J233" s="202"/>
      <c r="K233" s="202"/>
      <c r="L233" s="207"/>
      <c r="M233" s="208"/>
      <c r="N233" s="209"/>
      <c r="O233" s="209"/>
      <c r="P233" s="209"/>
      <c r="Q233" s="209"/>
      <c r="R233" s="209"/>
      <c r="S233" s="209"/>
      <c r="T233" s="210"/>
      <c r="AT233" s="211" t="s">
        <v>148</v>
      </c>
      <c r="AU233" s="211" t="s">
        <v>82</v>
      </c>
      <c r="AV233" s="13" t="s">
        <v>80</v>
      </c>
      <c r="AW233" s="13" t="s">
        <v>30</v>
      </c>
      <c r="AX233" s="13" t="s">
        <v>72</v>
      </c>
      <c r="AY233" s="211" t="s">
        <v>133</v>
      </c>
    </row>
    <row r="234" spans="2:51" s="14" customFormat="1" ht="11.25">
      <c r="B234" s="212"/>
      <c r="C234" s="213"/>
      <c r="D234" s="203" t="s">
        <v>148</v>
      </c>
      <c r="E234" s="214" t="s">
        <v>1</v>
      </c>
      <c r="F234" s="215" t="s">
        <v>446</v>
      </c>
      <c r="G234" s="213"/>
      <c r="H234" s="216">
        <v>10.661999999999999</v>
      </c>
      <c r="I234" s="217"/>
      <c r="J234" s="213"/>
      <c r="K234" s="213"/>
      <c r="L234" s="218"/>
      <c r="M234" s="219"/>
      <c r="N234" s="220"/>
      <c r="O234" s="220"/>
      <c r="P234" s="220"/>
      <c r="Q234" s="220"/>
      <c r="R234" s="220"/>
      <c r="S234" s="220"/>
      <c r="T234" s="221"/>
      <c r="AT234" s="222" t="s">
        <v>148</v>
      </c>
      <c r="AU234" s="222" t="s">
        <v>82</v>
      </c>
      <c r="AV234" s="14" t="s">
        <v>82</v>
      </c>
      <c r="AW234" s="14" t="s">
        <v>30</v>
      </c>
      <c r="AX234" s="14" t="s">
        <v>72</v>
      </c>
      <c r="AY234" s="222" t="s">
        <v>133</v>
      </c>
    </row>
    <row r="235" spans="2:51" s="13" customFormat="1" ht="11.25">
      <c r="B235" s="201"/>
      <c r="C235" s="202"/>
      <c r="D235" s="203" t="s">
        <v>148</v>
      </c>
      <c r="E235" s="204" t="s">
        <v>1</v>
      </c>
      <c r="F235" s="205" t="s">
        <v>152</v>
      </c>
      <c r="G235" s="202"/>
      <c r="H235" s="204" t="s">
        <v>1</v>
      </c>
      <c r="I235" s="206"/>
      <c r="J235" s="202"/>
      <c r="K235" s="202"/>
      <c r="L235" s="207"/>
      <c r="M235" s="208"/>
      <c r="N235" s="209"/>
      <c r="O235" s="209"/>
      <c r="P235" s="209"/>
      <c r="Q235" s="209"/>
      <c r="R235" s="209"/>
      <c r="S235" s="209"/>
      <c r="T235" s="210"/>
      <c r="AT235" s="211" t="s">
        <v>148</v>
      </c>
      <c r="AU235" s="211" t="s">
        <v>82</v>
      </c>
      <c r="AV235" s="13" t="s">
        <v>80</v>
      </c>
      <c r="AW235" s="13" t="s">
        <v>30</v>
      </c>
      <c r="AX235" s="13" t="s">
        <v>72</v>
      </c>
      <c r="AY235" s="211" t="s">
        <v>133</v>
      </c>
    </row>
    <row r="236" spans="2:51" s="14" customFormat="1" ht="11.25">
      <c r="B236" s="212"/>
      <c r="C236" s="213"/>
      <c r="D236" s="203" t="s">
        <v>148</v>
      </c>
      <c r="E236" s="214" t="s">
        <v>1</v>
      </c>
      <c r="F236" s="215" t="s">
        <v>447</v>
      </c>
      <c r="G236" s="213"/>
      <c r="H236" s="216">
        <v>4.919999999999999</v>
      </c>
      <c r="I236" s="217"/>
      <c r="J236" s="213"/>
      <c r="K236" s="213"/>
      <c r="L236" s="218"/>
      <c r="M236" s="219"/>
      <c r="N236" s="220"/>
      <c r="O236" s="220"/>
      <c r="P236" s="220"/>
      <c r="Q236" s="220"/>
      <c r="R236" s="220"/>
      <c r="S236" s="220"/>
      <c r="T236" s="221"/>
      <c r="AT236" s="222" t="s">
        <v>148</v>
      </c>
      <c r="AU236" s="222" t="s">
        <v>82</v>
      </c>
      <c r="AV236" s="14" t="s">
        <v>82</v>
      </c>
      <c r="AW236" s="14" t="s">
        <v>30</v>
      </c>
      <c r="AX236" s="14" t="s">
        <v>72</v>
      </c>
      <c r="AY236" s="222" t="s">
        <v>133</v>
      </c>
    </row>
    <row r="237" spans="2:51" s="13" customFormat="1" ht="11.25">
      <c r="B237" s="201"/>
      <c r="C237" s="202"/>
      <c r="D237" s="203" t="s">
        <v>148</v>
      </c>
      <c r="E237" s="204" t="s">
        <v>1</v>
      </c>
      <c r="F237" s="205" t="s">
        <v>448</v>
      </c>
      <c r="G237" s="202"/>
      <c r="H237" s="204" t="s">
        <v>1</v>
      </c>
      <c r="I237" s="206"/>
      <c r="J237" s="202"/>
      <c r="K237" s="202"/>
      <c r="L237" s="207"/>
      <c r="M237" s="208"/>
      <c r="N237" s="209"/>
      <c r="O237" s="209"/>
      <c r="P237" s="209"/>
      <c r="Q237" s="209"/>
      <c r="R237" s="209"/>
      <c r="S237" s="209"/>
      <c r="T237" s="210"/>
      <c r="AT237" s="211" t="s">
        <v>148</v>
      </c>
      <c r="AU237" s="211" t="s">
        <v>82</v>
      </c>
      <c r="AV237" s="13" t="s">
        <v>80</v>
      </c>
      <c r="AW237" s="13" t="s">
        <v>30</v>
      </c>
      <c r="AX237" s="13" t="s">
        <v>72</v>
      </c>
      <c r="AY237" s="211" t="s">
        <v>133</v>
      </c>
    </row>
    <row r="238" spans="2:51" s="14" customFormat="1" ht="11.25">
      <c r="B238" s="212"/>
      <c r="C238" s="213"/>
      <c r="D238" s="203" t="s">
        <v>148</v>
      </c>
      <c r="E238" s="214" t="s">
        <v>1</v>
      </c>
      <c r="F238" s="215" t="s">
        <v>690</v>
      </c>
      <c r="G238" s="213"/>
      <c r="H238" s="216">
        <v>28.42</v>
      </c>
      <c r="I238" s="217"/>
      <c r="J238" s="213"/>
      <c r="K238" s="213"/>
      <c r="L238" s="218"/>
      <c r="M238" s="219"/>
      <c r="N238" s="220"/>
      <c r="O238" s="220"/>
      <c r="P238" s="220"/>
      <c r="Q238" s="220"/>
      <c r="R238" s="220"/>
      <c r="S238" s="220"/>
      <c r="T238" s="221"/>
      <c r="AT238" s="222" t="s">
        <v>148</v>
      </c>
      <c r="AU238" s="222" t="s">
        <v>82</v>
      </c>
      <c r="AV238" s="14" t="s">
        <v>82</v>
      </c>
      <c r="AW238" s="14" t="s">
        <v>30</v>
      </c>
      <c r="AX238" s="14" t="s">
        <v>72</v>
      </c>
      <c r="AY238" s="222" t="s">
        <v>133</v>
      </c>
    </row>
    <row r="239" spans="2:51" s="15" customFormat="1" ht="11.25">
      <c r="B239" s="223"/>
      <c r="C239" s="224"/>
      <c r="D239" s="203" t="s">
        <v>148</v>
      </c>
      <c r="E239" s="225" t="s">
        <v>1</v>
      </c>
      <c r="F239" s="226" t="s">
        <v>156</v>
      </c>
      <c r="G239" s="224"/>
      <c r="H239" s="227">
        <v>95.302</v>
      </c>
      <c r="I239" s="228"/>
      <c r="J239" s="224"/>
      <c r="K239" s="224"/>
      <c r="L239" s="229"/>
      <c r="M239" s="230"/>
      <c r="N239" s="231"/>
      <c r="O239" s="231"/>
      <c r="P239" s="231"/>
      <c r="Q239" s="231"/>
      <c r="R239" s="231"/>
      <c r="S239" s="231"/>
      <c r="T239" s="232"/>
      <c r="AT239" s="233" t="s">
        <v>148</v>
      </c>
      <c r="AU239" s="233" t="s">
        <v>82</v>
      </c>
      <c r="AV239" s="15" t="s">
        <v>140</v>
      </c>
      <c r="AW239" s="15" t="s">
        <v>30</v>
      </c>
      <c r="AX239" s="15" t="s">
        <v>80</v>
      </c>
      <c r="AY239" s="233" t="s">
        <v>133</v>
      </c>
    </row>
    <row r="240" spans="1:65" s="2" customFormat="1" ht="24.2" customHeight="1">
      <c r="A240" s="34"/>
      <c r="B240" s="35"/>
      <c r="C240" s="187" t="s">
        <v>384</v>
      </c>
      <c r="D240" s="187" t="s">
        <v>136</v>
      </c>
      <c r="E240" s="188" t="s">
        <v>450</v>
      </c>
      <c r="F240" s="189" t="s">
        <v>451</v>
      </c>
      <c r="G240" s="190" t="s">
        <v>146</v>
      </c>
      <c r="H240" s="191">
        <v>9.1</v>
      </c>
      <c r="I240" s="192"/>
      <c r="J240" s="193">
        <f>ROUND(I240*H240,2)</f>
        <v>0</v>
      </c>
      <c r="K240" s="194"/>
      <c r="L240" s="39"/>
      <c r="M240" s="195" t="s">
        <v>1</v>
      </c>
      <c r="N240" s="196" t="s">
        <v>37</v>
      </c>
      <c r="O240" s="71"/>
      <c r="P240" s="197">
        <f>O240*H240</f>
        <v>0</v>
      </c>
      <c r="Q240" s="197">
        <v>0</v>
      </c>
      <c r="R240" s="197">
        <f>Q240*H240</f>
        <v>0</v>
      </c>
      <c r="S240" s="197">
        <v>0</v>
      </c>
      <c r="T240" s="198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99" t="s">
        <v>197</v>
      </c>
      <c r="AT240" s="199" t="s">
        <v>136</v>
      </c>
      <c r="AU240" s="199" t="s">
        <v>82</v>
      </c>
      <c r="AY240" s="17" t="s">
        <v>133</v>
      </c>
      <c r="BE240" s="200">
        <f>IF(N240="základní",J240,0)</f>
        <v>0</v>
      </c>
      <c r="BF240" s="200">
        <f>IF(N240="snížená",J240,0)</f>
        <v>0</v>
      </c>
      <c r="BG240" s="200">
        <f>IF(N240="zákl. přenesená",J240,0)</f>
        <v>0</v>
      </c>
      <c r="BH240" s="200">
        <f>IF(N240="sníž. přenesená",J240,0)</f>
        <v>0</v>
      </c>
      <c r="BI240" s="200">
        <f>IF(N240="nulová",J240,0)</f>
        <v>0</v>
      </c>
      <c r="BJ240" s="17" t="s">
        <v>80</v>
      </c>
      <c r="BK240" s="200">
        <f>ROUND(I240*H240,2)</f>
        <v>0</v>
      </c>
      <c r="BL240" s="17" t="s">
        <v>197</v>
      </c>
      <c r="BM240" s="199" t="s">
        <v>699</v>
      </c>
    </row>
    <row r="241" spans="2:51" s="13" customFormat="1" ht="11.25">
      <c r="B241" s="201"/>
      <c r="C241" s="202"/>
      <c r="D241" s="203" t="s">
        <v>148</v>
      </c>
      <c r="E241" s="204" t="s">
        <v>1</v>
      </c>
      <c r="F241" s="205" t="s">
        <v>442</v>
      </c>
      <c r="G241" s="202"/>
      <c r="H241" s="204" t="s">
        <v>1</v>
      </c>
      <c r="I241" s="206"/>
      <c r="J241" s="202"/>
      <c r="K241" s="202"/>
      <c r="L241" s="207"/>
      <c r="M241" s="208"/>
      <c r="N241" s="209"/>
      <c r="O241" s="209"/>
      <c r="P241" s="209"/>
      <c r="Q241" s="209"/>
      <c r="R241" s="209"/>
      <c r="S241" s="209"/>
      <c r="T241" s="210"/>
      <c r="AT241" s="211" t="s">
        <v>148</v>
      </c>
      <c r="AU241" s="211" t="s">
        <v>82</v>
      </c>
      <c r="AV241" s="13" t="s">
        <v>80</v>
      </c>
      <c r="AW241" s="13" t="s">
        <v>30</v>
      </c>
      <c r="AX241" s="13" t="s">
        <v>72</v>
      </c>
      <c r="AY241" s="211" t="s">
        <v>133</v>
      </c>
    </row>
    <row r="242" spans="2:51" s="13" customFormat="1" ht="11.25">
      <c r="B242" s="201"/>
      <c r="C242" s="202"/>
      <c r="D242" s="203" t="s">
        <v>148</v>
      </c>
      <c r="E242" s="204" t="s">
        <v>1</v>
      </c>
      <c r="F242" s="205" t="s">
        <v>152</v>
      </c>
      <c r="G242" s="202"/>
      <c r="H242" s="204" t="s">
        <v>1</v>
      </c>
      <c r="I242" s="206"/>
      <c r="J242" s="202"/>
      <c r="K242" s="202"/>
      <c r="L242" s="207"/>
      <c r="M242" s="208"/>
      <c r="N242" s="209"/>
      <c r="O242" s="209"/>
      <c r="P242" s="209"/>
      <c r="Q242" s="209"/>
      <c r="R242" s="209"/>
      <c r="S242" s="209"/>
      <c r="T242" s="210"/>
      <c r="AT242" s="211" t="s">
        <v>148</v>
      </c>
      <c r="AU242" s="211" t="s">
        <v>82</v>
      </c>
      <c r="AV242" s="13" t="s">
        <v>80</v>
      </c>
      <c r="AW242" s="13" t="s">
        <v>30</v>
      </c>
      <c r="AX242" s="13" t="s">
        <v>72</v>
      </c>
      <c r="AY242" s="211" t="s">
        <v>133</v>
      </c>
    </row>
    <row r="243" spans="2:51" s="14" customFormat="1" ht="11.25">
      <c r="B243" s="212"/>
      <c r="C243" s="213"/>
      <c r="D243" s="203" t="s">
        <v>148</v>
      </c>
      <c r="E243" s="214" t="s">
        <v>1</v>
      </c>
      <c r="F243" s="215" t="s">
        <v>453</v>
      </c>
      <c r="G243" s="213"/>
      <c r="H243" s="216">
        <v>4.92</v>
      </c>
      <c r="I243" s="217"/>
      <c r="J243" s="213"/>
      <c r="K243" s="213"/>
      <c r="L243" s="218"/>
      <c r="M243" s="219"/>
      <c r="N243" s="220"/>
      <c r="O243" s="220"/>
      <c r="P243" s="220"/>
      <c r="Q243" s="220"/>
      <c r="R243" s="220"/>
      <c r="S243" s="220"/>
      <c r="T243" s="221"/>
      <c r="AT243" s="222" t="s">
        <v>148</v>
      </c>
      <c r="AU243" s="222" t="s">
        <v>82</v>
      </c>
      <c r="AV243" s="14" t="s">
        <v>82</v>
      </c>
      <c r="AW243" s="14" t="s">
        <v>30</v>
      </c>
      <c r="AX243" s="14" t="s">
        <v>72</v>
      </c>
      <c r="AY243" s="222" t="s">
        <v>133</v>
      </c>
    </row>
    <row r="244" spans="2:51" s="13" customFormat="1" ht="11.25">
      <c r="B244" s="201"/>
      <c r="C244" s="202"/>
      <c r="D244" s="203" t="s">
        <v>148</v>
      </c>
      <c r="E244" s="204" t="s">
        <v>1</v>
      </c>
      <c r="F244" s="205" t="s">
        <v>448</v>
      </c>
      <c r="G244" s="202"/>
      <c r="H244" s="204" t="s">
        <v>1</v>
      </c>
      <c r="I244" s="206"/>
      <c r="J244" s="202"/>
      <c r="K244" s="202"/>
      <c r="L244" s="207"/>
      <c r="M244" s="208"/>
      <c r="N244" s="209"/>
      <c r="O244" s="209"/>
      <c r="P244" s="209"/>
      <c r="Q244" s="209"/>
      <c r="R244" s="209"/>
      <c r="S244" s="209"/>
      <c r="T244" s="210"/>
      <c r="AT244" s="211" t="s">
        <v>148</v>
      </c>
      <c r="AU244" s="211" t="s">
        <v>82</v>
      </c>
      <c r="AV244" s="13" t="s">
        <v>80</v>
      </c>
      <c r="AW244" s="13" t="s">
        <v>30</v>
      </c>
      <c r="AX244" s="13" t="s">
        <v>72</v>
      </c>
      <c r="AY244" s="211" t="s">
        <v>133</v>
      </c>
    </row>
    <row r="245" spans="2:51" s="14" customFormat="1" ht="11.25">
      <c r="B245" s="212"/>
      <c r="C245" s="213"/>
      <c r="D245" s="203" t="s">
        <v>148</v>
      </c>
      <c r="E245" s="214" t="s">
        <v>1</v>
      </c>
      <c r="F245" s="215" t="s">
        <v>153</v>
      </c>
      <c r="G245" s="213"/>
      <c r="H245" s="216">
        <v>4.18</v>
      </c>
      <c r="I245" s="217"/>
      <c r="J245" s="213"/>
      <c r="K245" s="213"/>
      <c r="L245" s="218"/>
      <c r="M245" s="219"/>
      <c r="N245" s="220"/>
      <c r="O245" s="220"/>
      <c r="P245" s="220"/>
      <c r="Q245" s="220"/>
      <c r="R245" s="220"/>
      <c r="S245" s="220"/>
      <c r="T245" s="221"/>
      <c r="AT245" s="222" t="s">
        <v>148</v>
      </c>
      <c r="AU245" s="222" t="s">
        <v>82</v>
      </c>
      <c r="AV245" s="14" t="s">
        <v>82</v>
      </c>
      <c r="AW245" s="14" t="s">
        <v>30</v>
      </c>
      <c r="AX245" s="14" t="s">
        <v>72</v>
      </c>
      <c r="AY245" s="222" t="s">
        <v>133</v>
      </c>
    </row>
    <row r="246" spans="2:51" s="15" customFormat="1" ht="11.25">
      <c r="B246" s="223"/>
      <c r="C246" s="224"/>
      <c r="D246" s="203" t="s">
        <v>148</v>
      </c>
      <c r="E246" s="225" t="s">
        <v>1</v>
      </c>
      <c r="F246" s="226" t="s">
        <v>156</v>
      </c>
      <c r="G246" s="224"/>
      <c r="H246" s="227">
        <v>9.1</v>
      </c>
      <c r="I246" s="228"/>
      <c r="J246" s="224"/>
      <c r="K246" s="224"/>
      <c r="L246" s="229"/>
      <c r="M246" s="230"/>
      <c r="N246" s="231"/>
      <c r="O246" s="231"/>
      <c r="P246" s="231"/>
      <c r="Q246" s="231"/>
      <c r="R246" s="231"/>
      <c r="S246" s="231"/>
      <c r="T246" s="232"/>
      <c r="AT246" s="233" t="s">
        <v>148</v>
      </c>
      <c r="AU246" s="233" t="s">
        <v>82</v>
      </c>
      <c r="AV246" s="15" t="s">
        <v>140</v>
      </c>
      <c r="AW246" s="15" t="s">
        <v>30</v>
      </c>
      <c r="AX246" s="15" t="s">
        <v>80</v>
      </c>
      <c r="AY246" s="233" t="s">
        <v>133</v>
      </c>
    </row>
    <row r="247" spans="2:63" s="12" customFormat="1" ht="22.9" customHeight="1">
      <c r="B247" s="171"/>
      <c r="C247" s="172"/>
      <c r="D247" s="173" t="s">
        <v>71</v>
      </c>
      <c r="E247" s="185" t="s">
        <v>454</v>
      </c>
      <c r="F247" s="185" t="s">
        <v>455</v>
      </c>
      <c r="G247" s="172"/>
      <c r="H247" s="172"/>
      <c r="I247" s="175"/>
      <c r="J247" s="186">
        <f>BK247</f>
        <v>0</v>
      </c>
      <c r="K247" s="172"/>
      <c r="L247" s="177"/>
      <c r="M247" s="178"/>
      <c r="N247" s="179"/>
      <c r="O247" s="179"/>
      <c r="P247" s="180">
        <f>P248</f>
        <v>0</v>
      </c>
      <c r="Q247" s="179"/>
      <c r="R247" s="180">
        <f>R248</f>
        <v>0</v>
      </c>
      <c r="S247" s="179"/>
      <c r="T247" s="181">
        <f>T248</f>
        <v>0</v>
      </c>
      <c r="AR247" s="182" t="s">
        <v>82</v>
      </c>
      <c r="AT247" s="183" t="s">
        <v>71</v>
      </c>
      <c r="AU247" s="183" t="s">
        <v>80</v>
      </c>
      <c r="AY247" s="182" t="s">
        <v>133</v>
      </c>
      <c r="BK247" s="184">
        <f>BK248</f>
        <v>0</v>
      </c>
    </row>
    <row r="248" spans="1:65" s="2" customFormat="1" ht="21.75" customHeight="1">
      <c r="A248" s="34"/>
      <c r="B248" s="35"/>
      <c r="C248" s="187" t="s">
        <v>388</v>
      </c>
      <c r="D248" s="187" t="s">
        <v>136</v>
      </c>
      <c r="E248" s="188" t="s">
        <v>457</v>
      </c>
      <c r="F248" s="189" t="s">
        <v>458</v>
      </c>
      <c r="G248" s="190" t="s">
        <v>459</v>
      </c>
      <c r="H248" s="191">
        <v>1</v>
      </c>
      <c r="I248" s="192"/>
      <c r="J248" s="193">
        <f>ROUND(I248*H248,2)</f>
        <v>0</v>
      </c>
      <c r="K248" s="194"/>
      <c r="L248" s="39"/>
      <c r="M248" s="245" t="s">
        <v>1</v>
      </c>
      <c r="N248" s="246" t="s">
        <v>37</v>
      </c>
      <c r="O248" s="247"/>
      <c r="P248" s="248">
        <f>O248*H248</f>
        <v>0</v>
      </c>
      <c r="Q248" s="248">
        <v>0</v>
      </c>
      <c r="R248" s="248">
        <f>Q248*H248</f>
        <v>0</v>
      </c>
      <c r="S248" s="248">
        <v>0</v>
      </c>
      <c r="T248" s="249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99" t="s">
        <v>197</v>
      </c>
      <c r="AT248" s="199" t="s">
        <v>136</v>
      </c>
      <c r="AU248" s="199" t="s">
        <v>82</v>
      </c>
      <c r="AY248" s="17" t="s">
        <v>133</v>
      </c>
      <c r="BE248" s="200">
        <f>IF(N248="základní",J248,0)</f>
        <v>0</v>
      </c>
      <c r="BF248" s="200">
        <f>IF(N248="snížená",J248,0)</f>
        <v>0</v>
      </c>
      <c r="BG248" s="200">
        <f>IF(N248="zákl. přenesená",J248,0)</f>
        <v>0</v>
      </c>
      <c r="BH248" s="200">
        <f>IF(N248="sníž. přenesená",J248,0)</f>
        <v>0</v>
      </c>
      <c r="BI248" s="200">
        <f>IF(N248="nulová",J248,0)</f>
        <v>0</v>
      </c>
      <c r="BJ248" s="17" t="s">
        <v>80</v>
      </c>
      <c r="BK248" s="200">
        <f>ROUND(I248*H248,2)</f>
        <v>0</v>
      </c>
      <c r="BL248" s="17" t="s">
        <v>197</v>
      </c>
      <c r="BM248" s="199" t="s">
        <v>700</v>
      </c>
    </row>
    <row r="249" spans="1:31" s="2" customFormat="1" ht="6.95" customHeight="1">
      <c r="A249" s="34"/>
      <c r="B249" s="54"/>
      <c r="C249" s="55"/>
      <c r="D249" s="55"/>
      <c r="E249" s="55"/>
      <c r="F249" s="55"/>
      <c r="G249" s="55"/>
      <c r="H249" s="55"/>
      <c r="I249" s="55"/>
      <c r="J249" s="55"/>
      <c r="K249" s="55"/>
      <c r="L249" s="39"/>
      <c r="M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</row>
  </sheetData>
  <sheetProtection algorithmName="SHA-512" hashValue="3v1rnYlgHXYVnYr1dfzK2Bk8NOuXbeMlxlKspEMmlwDNVWKqKRPhmA9GJQhInlZR3I9IDKFe9Lf7u1Y9cX+UIw==" saltValue="8dff+lZmaPcquPp5U2aqizKHz0ZAsyskVdcX1xay5RwT+9zSBvsXPaFnMCWKdbg9r2OtJYW6i2J5m/hvGW58xw==" spinCount="100000" sheet="1" objects="1" scenarios="1" formatColumns="0" formatRows="0" autoFilter="0"/>
  <autoFilter ref="C127:K248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1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AT2" s="17" t="s">
        <v>94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82</v>
      </c>
    </row>
    <row r="4" spans="2:46" s="1" customFormat="1" ht="24.95" customHeight="1">
      <c r="B4" s="20"/>
      <c r="D4" s="110" t="s">
        <v>98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291" t="str">
        <f>'Rekapitulace stavby'!K6</f>
        <v>Šlejnická 5, Praha 6</v>
      </c>
      <c r="F7" s="292"/>
      <c r="G7" s="292"/>
      <c r="H7" s="292"/>
      <c r="L7" s="20"/>
    </row>
    <row r="8" spans="1:31" s="2" customFormat="1" ht="12" customHeight="1">
      <c r="A8" s="34"/>
      <c r="B8" s="39"/>
      <c r="C8" s="34"/>
      <c r="D8" s="112" t="s">
        <v>99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3" t="s">
        <v>701</v>
      </c>
      <c r="F9" s="294"/>
      <c r="G9" s="294"/>
      <c r="H9" s="294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>
        <f>'Rekapitulace stavby'!AN8</f>
        <v>45411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23</v>
      </c>
      <c r="E14" s="34"/>
      <c r="F14" s="34"/>
      <c r="G14" s="34"/>
      <c r="H14" s="34"/>
      <c r="I14" s="112" t="s">
        <v>24</v>
      </c>
      <c r="J14" s="11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tr">
        <f>IF('Rekapitulace stavby'!E11="","",'Rekapitulace stavby'!E11)</f>
        <v xml:space="preserve"> </v>
      </c>
      <c r="F15" s="34"/>
      <c r="G15" s="34"/>
      <c r="H15" s="34"/>
      <c r="I15" s="112" t="s">
        <v>25</v>
      </c>
      <c r="J15" s="11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26</v>
      </c>
      <c r="E17" s="34"/>
      <c r="F17" s="34"/>
      <c r="G17" s="34"/>
      <c r="H17" s="34"/>
      <c r="I17" s="112" t="s">
        <v>24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5" t="str">
        <f>'Rekapitulace stavby'!E14</f>
        <v>Vyplň údaj</v>
      </c>
      <c r="F18" s="296"/>
      <c r="G18" s="296"/>
      <c r="H18" s="296"/>
      <c r="I18" s="112" t="s">
        <v>25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28</v>
      </c>
      <c r="E20" s="34"/>
      <c r="F20" s="34"/>
      <c r="G20" s="34"/>
      <c r="H20" s="34"/>
      <c r="I20" s="112" t="s">
        <v>24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 xml:space="preserve"> </v>
      </c>
      <c r="F21" s="34"/>
      <c r="G21" s="34"/>
      <c r="H21" s="34"/>
      <c r="I21" s="112" t="s">
        <v>25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29</v>
      </c>
      <c r="E23" s="34"/>
      <c r="F23" s="34"/>
      <c r="G23" s="34"/>
      <c r="H23" s="34"/>
      <c r="I23" s="112" t="s">
        <v>24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25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31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297" t="s">
        <v>1</v>
      </c>
      <c r="F27" s="297"/>
      <c r="G27" s="297"/>
      <c r="H27" s="297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32</v>
      </c>
      <c r="E30" s="34"/>
      <c r="F30" s="34"/>
      <c r="G30" s="34"/>
      <c r="H30" s="34"/>
      <c r="I30" s="34"/>
      <c r="J30" s="120">
        <f>ROUND(J130,2)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34</v>
      </c>
      <c r="G32" s="34"/>
      <c r="H32" s="34"/>
      <c r="I32" s="121" t="s">
        <v>33</v>
      </c>
      <c r="J32" s="121" t="s">
        <v>35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36</v>
      </c>
      <c r="E33" s="112" t="s">
        <v>37</v>
      </c>
      <c r="F33" s="123">
        <f>ROUND((SUM(BE130:BE314)),2)</f>
        <v>0</v>
      </c>
      <c r="G33" s="34"/>
      <c r="H33" s="34"/>
      <c r="I33" s="124">
        <v>0.21</v>
      </c>
      <c r="J33" s="123">
        <f>ROUND(((SUM(BE130:BE314))*I33),2)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38</v>
      </c>
      <c r="F34" s="123">
        <f>ROUND((SUM(BF130:BF314)),2)</f>
        <v>0</v>
      </c>
      <c r="G34" s="34"/>
      <c r="H34" s="34"/>
      <c r="I34" s="124">
        <v>0.12</v>
      </c>
      <c r="J34" s="123">
        <f>ROUND(((SUM(BF130:BF314))*I34),2)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39</v>
      </c>
      <c r="F35" s="123">
        <f>ROUND((SUM(BG130:BG314)),2)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40</v>
      </c>
      <c r="F36" s="123">
        <f>ROUND((SUM(BH130:BH314)),2)</f>
        <v>0</v>
      </c>
      <c r="G36" s="34"/>
      <c r="H36" s="34"/>
      <c r="I36" s="124">
        <v>0.12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41</v>
      </c>
      <c r="F37" s="123">
        <f>ROUND((SUM(BI130:BI314)),2)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42</v>
      </c>
      <c r="E39" s="127"/>
      <c r="F39" s="127"/>
      <c r="G39" s="128" t="s">
        <v>43</v>
      </c>
      <c r="H39" s="129" t="s">
        <v>44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45</v>
      </c>
      <c r="E50" s="133"/>
      <c r="F50" s="133"/>
      <c r="G50" s="132" t="s">
        <v>46</v>
      </c>
      <c r="H50" s="133"/>
      <c r="I50" s="133"/>
      <c r="J50" s="133"/>
      <c r="K50" s="133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4" t="s">
        <v>47</v>
      </c>
      <c r="E61" s="135"/>
      <c r="F61" s="136" t="s">
        <v>48</v>
      </c>
      <c r="G61" s="134" t="s">
        <v>47</v>
      </c>
      <c r="H61" s="135"/>
      <c r="I61" s="135"/>
      <c r="J61" s="137" t="s">
        <v>48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2" t="s">
        <v>49</v>
      </c>
      <c r="E65" s="138"/>
      <c r="F65" s="138"/>
      <c r="G65" s="132" t="s">
        <v>50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4" t="s">
        <v>47</v>
      </c>
      <c r="E76" s="135"/>
      <c r="F76" s="136" t="s">
        <v>48</v>
      </c>
      <c r="G76" s="134" t="s">
        <v>47</v>
      </c>
      <c r="H76" s="135"/>
      <c r="I76" s="135"/>
      <c r="J76" s="137" t="s">
        <v>48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101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298" t="str">
        <f>E7</f>
        <v>Šlejnická 5, Praha 6</v>
      </c>
      <c r="F85" s="299"/>
      <c r="G85" s="299"/>
      <c r="H85" s="299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99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50" t="str">
        <f>E9</f>
        <v>07 - Oprava bytu č. 607</v>
      </c>
      <c r="F87" s="300"/>
      <c r="G87" s="300"/>
      <c r="H87" s="300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>
        <f>IF(J12="","",J12)</f>
        <v>45411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23</v>
      </c>
      <c r="D91" s="36"/>
      <c r="E91" s="36"/>
      <c r="F91" s="27" t="str">
        <f>E15</f>
        <v xml:space="preserve"> </v>
      </c>
      <c r="G91" s="36"/>
      <c r="H91" s="36"/>
      <c r="I91" s="29" t="s">
        <v>28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26</v>
      </c>
      <c r="D92" s="36"/>
      <c r="E92" s="36"/>
      <c r="F92" s="27" t="str">
        <f>IF(E18="","",E18)</f>
        <v>Vyplň údaj</v>
      </c>
      <c r="G92" s="36"/>
      <c r="H92" s="36"/>
      <c r="I92" s="29" t="s">
        <v>29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102</v>
      </c>
      <c r="D94" s="144"/>
      <c r="E94" s="144"/>
      <c r="F94" s="144"/>
      <c r="G94" s="144"/>
      <c r="H94" s="144"/>
      <c r="I94" s="144"/>
      <c r="J94" s="145" t="s">
        <v>103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104</v>
      </c>
      <c r="D96" s="36"/>
      <c r="E96" s="36"/>
      <c r="F96" s="36"/>
      <c r="G96" s="36"/>
      <c r="H96" s="36"/>
      <c r="I96" s="36"/>
      <c r="J96" s="84">
        <f>J130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105</v>
      </c>
    </row>
    <row r="97" spans="2:12" s="9" customFormat="1" ht="24.95" customHeight="1">
      <c r="B97" s="147"/>
      <c r="C97" s="148"/>
      <c r="D97" s="149" t="s">
        <v>106</v>
      </c>
      <c r="E97" s="150"/>
      <c r="F97" s="150"/>
      <c r="G97" s="150"/>
      <c r="H97" s="150"/>
      <c r="I97" s="150"/>
      <c r="J97" s="151">
        <f>J131</f>
        <v>0</v>
      </c>
      <c r="K97" s="148"/>
      <c r="L97" s="152"/>
    </row>
    <row r="98" spans="2:12" s="10" customFormat="1" ht="19.9" customHeight="1">
      <c r="B98" s="153"/>
      <c r="C98" s="154"/>
      <c r="D98" s="155" t="s">
        <v>107</v>
      </c>
      <c r="E98" s="156"/>
      <c r="F98" s="156"/>
      <c r="G98" s="156"/>
      <c r="H98" s="156"/>
      <c r="I98" s="156"/>
      <c r="J98" s="157">
        <f>J132</f>
        <v>0</v>
      </c>
      <c r="K98" s="154"/>
      <c r="L98" s="158"/>
    </row>
    <row r="99" spans="2:12" s="10" customFormat="1" ht="19.9" customHeight="1">
      <c r="B99" s="153"/>
      <c r="C99" s="154"/>
      <c r="D99" s="155" t="s">
        <v>108</v>
      </c>
      <c r="E99" s="156"/>
      <c r="F99" s="156"/>
      <c r="G99" s="156"/>
      <c r="H99" s="156"/>
      <c r="I99" s="156"/>
      <c r="J99" s="157">
        <f>J137</f>
        <v>0</v>
      </c>
      <c r="K99" s="154"/>
      <c r="L99" s="158"/>
    </row>
    <row r="100" spans="2:12" s="10" customFormat="1" ht="19.9" customHeight="1">
      <c r="B100" s="153"/>
      <c r="C100" s="154"/>
      <c r="D100" s="155" t="s">
        <v>109</v>
      </c>
      <c r="E100" s="156"/>
      <c r="F100" s="156"/>
      <c r="G100" s="156"/>
      <c r="H100" s="156"/>
      <c r="I100" s="156"/>
      <c r="J100" s="157">
        <f>J149</f>
        <v>0</v>
      </c>
      <c r="K100" s="154"/>
      <c r="L100" s="158"/>
    </row>
    <row r="101" spans="2:12" s="10" customFormat="1" ht="19.9" customHeight="1">
      <c r="B101" s="153"/>
      <c r="C101" s="154"/>
      <c r="D101" s="155" t="s">
        <v>110</v>
      </c>
      <c r="E101" s="156"/>
      <c r="F101" s="156"/>
      <c r="G101" s="156"/>
      <c r="H101" s="156"/>
      <c r="I101" s="156"/>
      <c r="J101" s="157">
        <f>J157</f>
        <v>0</v>
      </c>
      <c r="K101" s="154"/>
      <c r="L101" s="158"/>
    </row>
    <row r="102" spans="2:12" s="9" customFormat="1" ht="24.95" customHeight="1">
      <c r="B102" s="147"/>
      <c r="C102" s="148"/>
      <c r="D102" s="149" t="s">
        <v>111</v>
      </c>
      <c r="E102" s="150"/>
      <c r="F102" s="150"/>
      <c r="G102" s="150"/>
      <c r="H102" s="150"/>
      <c r="I102" s="150"/>
      <c r="J102" s="151">
        <f>J160</f>
        <v>0</v>
      </c>
      <c r="K102" s="148"/>
      <c r="L102" s="152"/>
    </row>
    <row r="103" spans="2:12" s="10" customFormat="1" ht="19.9" customHeight="1">
      <c r="B103" s="153"/>
      <c r="C103" s="154"/>
      <c r="D103" s="155" t="s">
        <v>112</v>
      </c>
      <c r="E103" s="156"/>
      <c r="F103" s="156"/>
      <c r="G103" s="156"/>
      <c r="H103" s="156"/>
      <c r="I103" s="156"/>
      <c r="J103" s="157">
        <f>J161</f>
        <v>0</v>
      </c>
      <c r="K103" s="154"/>
      <c r="L103" s="158"/>
    </row>
    <row r="104" spans="2:12" s="10" customFormat="1" ht="19.9" customHeight="1">
      <c r="B104" s="153"/>
      <c r="C104" s="154"/>
      <c r="D104" s="155" t="s">
        <v>113</v>
      </c>
      <c r="E104" s="156"/>
      <c r="F104" s="156"/>
      <c r="G104" s="156"/>
      <c r="H104" s="156"/>
      <c r="I104" s="156"/>
      <c r="J104" s="157">
        <f>J187</f>
        <v>0</v>
      </c>
      <c r="K104" s="154"/>
      <c r="L104" s="158"/>
    </row>
    <row r="105" spans="2:12" s="10" customFormat="1" ht="19.9" customHeight="1">
      <c r="B105" s="153"/>
      <c r="C105" s="154"/>
      <c r="D105" s="155" t="s">
        <v>114</v>
      </c>
      <c r="E105" s="156"/>
      <c r="F105" s="156"/>
      <c r="G105" s="156"/>
      <c r="H105" s="156"/>
      <c r="I105" s="156"/>
      <c r="J105" s="157">
        <f>J195</f>
        <v>0</v>
      </c>
      <c r="K105" s="154"/>
      <c r="L105" s="158"/>
    </row>
    <row r="106" spans="2:12" s="10" customFormat="1" ht="19.9" customHeight="1">
      <c r="B106" s="153"/>
      <c r="C106" s="154"/>
      <c r="D106" s="155" t="s">
        <v>462</v>
      </c>
      <c r="E106" s="156"/>
      <c r="F106" s="156"/>
      <c r="G106" s="156"/>
      <c r="H106" s="156"/>
      <c r="I106" s="156"/>
      <c r="J106" s="157">
        <f>J213</f>
        <v>0</v>
      </c>
      <c r="K106" s="154"/>
      <c r="L106" s="158"/>
    </row>
    <row r="107" spans="2:12" s="10" customFormat="1" ht="19.9" customHeight="1">
      <c r="B107" s="153"/>
      <c r="C107" s="154"/>
      <c r="D107" s="155" t="s">
        <v>115</v>
      </c>
      <c r="E107" s="156"/>
      <c r="F107" s="156"/>
      <c r="G107" s="156"/>
      <c r="H107" s="156"/>
      <c r="I107" s="156"/>
      <c r="J107" s="157">
        <f>J243</f>
        <v>0</v>
      </c>
      <c r="K107" s="154"/>
      <c r="L107" s="158"/>
    </row>
    <row r="108" spans="2:12" s="10" customFormat="1" ht="19.9" customHeight="1">
      <c r="B108" s="153"/>
      <c r="C108" s="154"/>
      <c r="D108" s="155" t="s">
        <v>702</v>
      </c>
      <c r="E108" s="156"/>
      <c r="F108" s="156"/>
      <c r="G108" s="156"/>
      <c r="H108" s="156"/>
      <c r="I108" s="156"/>
      <c r="J108" s="157">
        <f>J266</f>
        <v>0</v>
      </c>
      <c r="K108" s="154"/>
      <c r="L108" s="158"/>
    </row>
    <row r="109" spans="2:12" s="10" customFormat="1" ht="19.9" customHeight="1">
      <c r="B109" s="153"/>
      <c r="C109" s="154"/>
      <c r="D109" s="155" t="s">
        <v>116</v>
      </c>
      <c r="E109" s="156"/>
      <c r="F109" s="156"/>
      <c r="G109" s="156"/>
      <c r="H109" s="156"/>
      <c r="I109" s="156"/>
      <c r="J109" s="157">
        <f>J275</f>
        <v>0</v>
      </c>
      <c r="K109" s="154"/>
      <c r="L109" s="158"/>
    </row>
    <row r="110" spans="2:12" s="10" customFormat="1" ht="19.9" customHeight="1">
      <c r="B110" s="153"/>
      <c r="C110" s="154"/>
      <c r="D110" s="155" t="s">
        <v>117</v>
      </c>
      <c r="E110" s="156"/>
      <c r="F110" s="156"/>
      <c r="G110" s="156"/>
      <c r="H110" s="156"/>
      <c r="I110" s="156"/>
      <c r="J110" s="157">
        <f>J311</f>
        <v>0</v>
      </c>
      <c r="K110" s="154"/>
      <c r="L110" s="158"/>
    </row>
    <row r="111" spans="1:31" s="2" customFormat="1" ht="21.75" customHeight="1">
      <c r="A111" s="34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54"/>
      <c r="C112" s="55"/>
      <c r="D112" s="55"/>
      <c r="E112" s="55"/>
      <c r="F112" s="55"/>
      <c r="G112" s="55"/>
      <c r="H112" s="55"/>
      <c r="I112" s="55"/>
      <c r="J112" s="55"/>
      <c r="K112" s="55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6" spans="1:31" s="2" customFormat="1" ht="6.95" customHeight="1">
      <c r="A116" s="34"/>
      <c r="B116" s="56"/>
      <c r="C116" s="57"/>
      <c r="D116" s="57"/>
      <c r="E116" s="57"/>
      <c r="F116" s="57"/>
      <c r="G116" s="57"/>
      <c r="H116" s="57"/>
      <c r="I116" s="57"/>
      <c r="J116" s="57"/>
      <c r="K116" s="57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24.95" customHeight="1">
      <c r="A117" s="34"/>
      <c r="B117" s="35"/>
      <c r="C117" s="23" t="s">
        <v>118</v>
      </c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16</v>
      </c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6.5" customHeight="1">
      <c r="A120" s="34"/>
      <c r="B120" s="35"/>
      <c r="C120" s="36"/>
      <c r="D120" s="36"/>
      <c r="E120" s="298" t="str">
        <f>E7</f>
        <v>Šlejnická 5, Praha 6</v>
      </c>
      <c r="F120" s="299"/>
      <c r="G120" s="299"/>
      <c r="H120" s="299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2" customHeight="1">
      <c r="A121" s="34"/>
      <c r="B121" s="35"/>
      <c r="C121" s="29" t="s">
        <v>99</v>
      </c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6.5" customHeight="1">
      <c r="A122" s="34"/>
      <c r="B122" s="35"/>
      <c r="C122" s="36"/>
      <c r="D122" s="36"/>
      <c r="E122" s="250" t="str">
        <f>E9</f>
        <v>07 - Oprava bytu č. 607</v>
      </c>
      <c r="F122" s="300"/>
      <c r="G122" s="300"/>
      <c r="H122" s="300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6.95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2" customHeight="1">
      <c r="A124" s="34"/>
      <c r="B124" s="35"/>
      <c r="C124" s="29" t="s">
        <v>20</v>
      </c>
      <c r="D124" s="36"/>
      <c r="E124" s="36"/>
      <c r="F124" s="27" t="str">
        <f>F12</f>
        <v xml:space="preserve"> </v>
      </c>
      <c r="G124" s="36"/>
      <c r="H124" s="36"/>
      <c r="I124" s="29" t="s">
        <v>22</v>
      </c>
      <c r="J124" s="66">
        <f>IF(J12="","",J12)</f>
        <v>45411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6.95" customHeight="1">
      <c r="A125" s="34"/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5.2" customHeight="1">
      <c r="A126" s="34"/>
      <c r="B126" s="35"/>
      <c r="C126" s="29" t="s">
        <v>23</v>
      </c>
      <c r="D126" s="36"/>
      <c r="E126" s="36"/>
      <c r="F126" s="27" t="str">
        <f>E15</f>
        <v xml:space="preserve"> </v>
      </c>
      <c r="G126" s="36"/>
      <c r="H126" s="36"/>
      <c r="I126" s="29" t="s">
        <v>28</v>
      </c>
      <c r="J126" s="32" t="str">
        <f>E21</f>
        <v xml:space="preserve"> </v>
      </c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5.2" customHeight="1">
      <c r="A127" s="34"/>
      <c r="B127" s="35"/>
      <c r="C127" s="29" t="s">
        <v>26</v>
      </c>
      <c r="D127" s="36"/>
      <c r="E127" s="36"/>
      <c r="F127" s="27" t="str">
        <f>IF(E18="","",E18)</f>
        <v>Vyplň údaj</v>
      </c>
      <c r="G127" s="36"/>
      <c r="H127" s="36"/>
      <c r="I127" s="29" t="s">
        <v>29</v>
      </c>
      <c r="J127" s="32" t="str">
        <f>E24</f>
        <v xml:space="preserve"> </v>
      </c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0.35" customHeight="1">
      <c r="A128" s="34"/>
      <c r="B128" s="35"/>
      <c r="C128" s="36"/>
      <c r="D128" s="36"/>
      <c r="E128" s="36"/>
      <c r="F128" s="36"/>
      <c r="G128" s="36"/>
      <c r="H128" s="36"/>
      <c r="I128" s="36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11" customFormat="1" ht="29.25" customHeight="1">
      <c r="A129" s="159"/>
      <c r="B129" s="160"/>
      <c r="C129" s="161" t="s">
        <v>119</v>
      </c>
      <c r="D129" s="162" t="s">
        <v>57</v>
      </c>
      <c r="E129" s="162" t="s">
        <v>53</v>
      </c>
      <c r="F129" s="162" t="s">
        <v>54</v>
      </c>
      <c r="G129" s="162" t="s">
        <v>120</v>
      </c>
      <c r="H129" s="162" t="s">
        <v>121</v>
      </c>
      <c r="I129" s="162" t="s">
        <v>122</v>
      </c>
      <c r="J129" s="163" t="s">
        <v>103</v>
      </c>
      <c r="K129" s="164" t="s">
        <v>123</v>
      </c>
      <c r="L129" s="165"/>
      <c r="M129" s="75" t="s">
        <v>1</v>
      </c>
      <c r="N129" s="76" t="s">
        <v>36</v>
      </c>
      <c r="O129" s="76" t="s">
        <v>124</v>
      </c>
      <c r="P129" s="76" t="s">
        <v>125</v>
      </c>
      <c r="Q129" s="76" t="s">
        <v>126</v>
      </c>
      <c r="R129" s="76" t="s">
        <v>127</v>
      </c>
      <c r="S129" s="76" t="s">
        <v>128</v>
      </c>
      <c r="T129" s="77" t="s">
        <v>129</v>
      </c>
      <c r="U129" s="159"/>
      <c r="V129" s="159"/>
      <c r="W129" s="159"/>
      <c r="X129" s="159"/>
      <c r="Y129" s="159"/>
      <c r="Z129" s="159"/>
      <c r="AA129" s="159"/>
      <c r="AB129" s="159"/>
      <c r="AC129" s="159"/>
      <c r="AD129" s="159"/>
      <c r="AE129" s="159"/>
    </row>
    <row r="130" spans="1:63" s="2" customFormat="1" ht="22.9" customHeight="1">
      <c r="A130" s="34"/>
      <c r="B130" s="35"/>
      <c r="C130" s="82" t="s">
        <v>130</v>
      </c>
      <c r="D130" s="36"/>
      <c r="E130" s="36"/>
      <c r="F130" s="36"/>
      <c r="G130" s="36"/>
      <c r="H130" s="36"/>
      <c r="I130" s="36"/>
      <c r="J130" s="166">
        <f>BK130</f>
        <v>0</v>
      </c>
      <c r="K130" s="36"/>
      <c r="L130" s="39"/>
      <c r="M130" s="78"/>
      <c r="N130" s="167"/>
      <c r="O130" s="79"/>
      <c r="P130" s="168">
        <f>P131+P160</f>
        <v>0</v>
      </c>
      <c r="Q130" s="79"/>
      <c r="R130" s="168">
        <f>R131+R160</f>
        <v>1.70222894</v>
      </c>
      <c r="S130" s="79"/>
      <c r="T130" s="169">
        <f>T131+T160</f>
        <v>0.67848337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71</v>
      </c>
      <c r="AU130" s="17" t="s">
        <v>105</v>
      </c>
      <c r="BK130" s="170">
        <f>BK131+BK160</f>
        <v>0</v>
      </c>
    </row>
    <row r="131" spans="2:63" s="12" customFormat="1" ht="25.9" customHeight="1">
      <c r="B131" s="171"/>
      <c r="C131" s="172"/>
      <c r="D131" s="173" t="s">
        <v>71</v>
      </c>
      <c r="E131" s="174" t="s">
        <v>131</v>
      </c>
      <c r="F131" s="174" t="s">
        <v>132</v>
      </c>
      <c r="G131" s="172"/>
      <c r="H131" s="172"/>
      <c r="I131" s="175"/>
      <c r="J131" s="176">
        <f>BK131</f>
        <v>0</v>
      </c>
      <c r="K131" s="172"/>
      <c r="L131" s="177"/>
      <c r="M131" s="178"/>
      <c r="N131" s="179"/>
      <c r="O131" s="179"/>
      <c r="P131" s="180">
        <f>P132+P137+P149+P157</f>
        <v>0</v>
      </c>
      <c r="Q131" s="179"/>
      <c r="R131" s="180">
        <f>R132+R137+R149+R157</f>
        <v>0.19690992000000002</v>
      </c>
      <c r="S131" s="179"/>
      <c r="T131" s="181">
        <f>T132+T137+T149+T157</f>
        <v>0</v>
      </c>
      <c r="AR131" s="182" t="s">
        <v>80</v>
      </c>
      <c r="AT131" s="183" t="s">
        <v>71</v>
      </c>
      <c r="AU131" s="183" t="s">
        <v>72</v>
      </c>
      <c r="AY131" s="182" t="s">
        <v>133</v>
      </c>
      <c r="BK131" s="184">
        <f>BK132+BK137+BK149+BK157</f>
        <v>0</v>
      </c>
    </row>
    <row r="132" spans="2:63" s="12" customFormat="1" ht="22.9" customHeight="1">
      <c r="B132" s="171"/>
      <c r="C132" s="172"/>
      <c r="D132" s="173" t="s">
        <v>71</v>
      </c>
      <c r="E132" s="185" t="s">
        <v>134</v>
      </c>
      <c r="F132" s="185" t="s">
        <v>135</v>
      </c>
      <c r="G132" s="172"/>
      <c r="H132" s="172"/>
      <c r="I132" s="175"/>
      <c r="J132" s="186">
        <f>BK132</f>
        <v>0</v>
      </c>
      <c r="K132" s="172"/>
      <c r="L132" s="177"/>
      <c r="M132" s="178"/>
      <c r="N132" s="179"/>
      <c r="O132" s="179"/>
      <c r="P132" s="180">
        <f>SUM(P133:P136)</f>
        <v>0</v>
      </c>
      <c r="Q132" s="179"/>
      <c r="R132" s="180">
        <f>SUM(R133:R136)</f>
        <v>0.19556800000000002</v>
      </c>
      <c r="S132" s="179"/>
      <c r="T132" s="181">
        <f>SUM(T133:T136)</f>
        <v>0</v>
      </c>
      <c r="AR132" s="182" t="s">
        <v>80</v>
      </c>
      <c r="AT132" s="183" t="s">
        <v>71</v>
      </c>
      <c r="AU132" s="183" t="s">
        <v>80</v>
      </c>
      <c r="AY132" s="182" t="s">
        <v>133</v>
      </c>
      <c r="BK132" s="184">
        <f>SUM(BK133:BK136)</f>
        <v>0</v>
      </c>
    </row>
    <row r="133" spans="1:65" s="2" customFormat="1" ht="33" customHeight="1">
      <c r="A133" s="34"/>
      <c r="B133" s="35"/>
      <c r="C133" s="187" t="s">
        <v>80</v>
      </c>
      <c r="D133" s="187" t="s">
        <v>136</v>
      </c>
      <c r="E133" s="188" t="s">
        <v>703</v>
      </c>
      <c r="F133" s="189" t="s">
        <v>704</v>
      </c>
      <c r="G133" s="190" t="s">
        <v>146</v>
      </c>
      <c r="H133" s="191">
        <v>15.84</v>
      </c>
      <c r="I133" s="192"/>
      <c r="J133" s="193">
        <f>ROUND(I133*H133,2)</f>
        <v>0</v>
      </c>
      <c r="K133" s="194"/>
      <c r="L133" s="39"/>
      <c r="M133" s="195" t="s">
        <v>1</v>
      </c>
      <c r="N133" s="196" t="s">
        <v>37</v>
      </c>
      <c r="O133" s="71"/>
      <c r="P133" s="197">
        <f>O133*H133</f>
        <v>0</v>
      </c>
      <c r="Q133" s="197">
        <v>0.0102</v>
      </c>
      <c r="R133" s="197">
        <f>Q133*H133</f>
        <v>0.16156800000000002</v>
      </c>
      <c r="S133" s="197">
        <v>0</v>
      </c>
      <c r="T133" s="198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9" t="s">
        <v>140</v>
      </c>
      <c r="AT133" s="199" t="s">
        <v>136</v>
      </c>
      <c r="AU133" s="199" t="s">
        <v>82</v>
      </c>
      <c r="AY133" s="17" t="s">
        <v>133</v>
      </c>
      <c r="BE133" s="200">
        <f>IF(N133="základní",J133,0)</f>
        <v>0</v>
      </c>
      <c r="BF133" s="200">
        <f>IF(N133="snížená",J133,0)</f>
        <v>0</v>
      </c>
      <c r="BG133" s="200">
        <f>IF(N133="zákl. přenesená",J133,0)</f>
        <v>0</v>
      </c>
      <c r="BH133" s="200">
        <f>IF(N133="sníž. přenesená",J133,0)</f>
        <v>0</v>
      </c>
      <c r="BI133" s="200">
        <f>IF(N133="nulová",J133,0)</f>
        <v>0</v>
      </c>
      <c r="BJ133" s="17" t="s">
        <v>80</v>
      </c>
      <c r="BK133" s="200">
        <f>ROUND(I133*H133,2)</f>
        <v>0</v>
      </c>
      <c r="BL133" s="17" t="s">
        <v>140</v>
      </c>
      <c r="BM133" s="199" t="s">
        <v>705</v>
      </c>
    </row>
    <row r="134" spans="2:51" s="13" customFormat="1" ht="11.25">
      <c r="B134" s="201"/>
      <c r="C134" s="202"/>
      <c r="D134" s="203" t="s">
        <v>148</v>
      </c>
      <c r="E134" s="204" t="s">
        <v>1</v>
      </c>
      <c r="F134" s="205" t="s">
        <v>706</v>
      </c>
      <c r="G134" s="202"/>
      <c r="H134" s="204" t="s">
        <v>1</v>
      </c>
      <c r="I134" s="206"/>
      <c r="J134" s="202"/>
      <c r="K134" s="202"/>
      <c r="L134" s="207"/>
      <c r="M134" s="208"/>
      <c r="N134" s="209"/>
      <c r="O134" s="209"/>
      <c r="P134" s="209"/>
      <c r="Q134" s="209"/>
      <c r="R134" s="209"/>
      <c r="S134" s="209"/>
      <c r="T134" s="210"/>
      <c r="AT134" s="211" t="s">
        <v>148</v>
      </c>
      <c r="AU134" s="211" t="s">
        <v>82</v>
      </c>
      <c r="AV134" s="13" t="s">
        <v>80</v>
      </c>
      <c r="AW134" s="13" t="s">
        <v>30</v>
      </c>
      <c r="AX134" s="13" t="s">
        <v>72</v>
      </c>
      <c r="AY134" s="211" t="s">
        <v>133</v>
      </c>
    </row>
    <row r="135" spans="2:51" s="14" customFormat="1" ht="11.25">
      <c r="B135" s="212"/>
      <c r="C135" s="213"/>
      <c r="D135" s="203" t="s">
        <v>148</v>
      </c>
      <c r="E135" s="214" t="s">
        <v>1</v>
      </c>
      <c r="F135" s="215" t="s">
        <v>707</v>
      </c>
      <c r="G135" s="213"/>
      <c r="H135" s="216">
        <v>15.839999999999998</v>
      </c>
      <c r="I135" s="217"/>
      <c r="J135" s="213"/>
      <c r="K135" s="213"/>
      <c r="L135" s="218"/>
      <c r="M135" s="219"/>
      <c r="N135" s="220"/>
      <c r="O135" s="220"/>
      <c r="P135" s="220"/>
      <c r="Q135" s="220"/>
      <c r="R135" s="220"/>
      <c r="S135" s="220"/>
      <c r="T135" s="221"/>
      <c r="AT135" s="222" t="s">
        <v>148</v>
      </c>
      <c r="AU135" s="222" t="s">
        <v>82</v>
      </c>
      <c r="AV135" s="14" t="s">
        <v>82</v>
      </c>
      <c r="AW135" s="14" t="s">
        <v>30</v>
      </c>
      <c r="AX135" s="14" t="s">
        <v>80</v>
      </c>
      <c r="AY135" s="222" t="s">
        <v>133</v>
      </c>
    </row>
    <row r="136" spans="1:65" s="2" customFormat="1" ht="24.2" customHeight="1">
      <c r="A136" s="34"/>
      <c r="B136" s="35"/>
      <c r="C136" s="187" t="s">
        <v>82</v>
      </c>
      <c r="D136" s="187" t="s">
        <v>136</v>
      </c>
      <c r="E136" s="188" t="s">
        <v>137</v>
      </c>
      <c r="F136" s="189" t="s">
        <v>138</v>
      </c>
      <c r="G136" s="190" t="s">
        <v>139</v>
      </c>
      <c r="H136" s="191">
        <v>10</v>
      </c>
      <c r="I136" s="192"/>
      <c r="J136" s="193">
        <f>ROUND(I136*H136,2)</f>
        <v>0</v>
      </c>
      <c r="K136" s="194"/>
      <c r="L136" s="39"/>
      <c r="M136" s="195" t="s">
        <v>1</v>
      </c>
      <c r="N136" s="196" t="s">
        <v>37</v>
      </c>
      <c r="O136" s="71"/>
      <c r="P136" s="197">
        <f>O136*H136</f>
        <v>0</v>
      </c>
      <c r="Q136" s="197">
        <v>0.0034</v>
      </c>
      <c r="R136" s="197">
        <f>Q136*H136</f>
        <v>0.033999999999999996</v>
      </c>
      <c r="S136" s="197">
        <v>0</v>
      </c>
      <c r="T136" s="198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9" t="s">
        <v>140</v>
      </c>
      <c r="AT136" s="199" t="s">
        <v>136</v>
      </c>
      <c r="AU136" s="199" t="s">
        <v>82</v>
      </c>
      <c r="AY136" s="17" t="s">
        <v>133</v>
      </c>
      <c r="BE136" s="200">
        <f>IF(N136="základní",J136,0)</f>
        <v>0</v>
      </c>
      <c r="BF136" s="200">
        <f>IF(N136="snížená",J136,0)</f>
        <v>0</v>
      </c>
      <c r="BG136" s="200">
        <f>IF(N136="zákl. přenesená",J136,0)</f>
        <v>0</v>
      </c>
      <c r="BH136" s="200">
        <f>IF(N136="sníž. přenesená",J136,0)</f>
        <v>0</v>
      </c>
      <c r="BI136" s="200">
        <f>IF(N136="nulová",J136,0)</f>
        <v>0</v>
      </c>
      <c r="BJ136" s="17" t="s">
        <v>80</v>
      </c>
      <c r="BK136" s="200">
        <f>ROUND(I136*H136,2)</f>
        <v>0</v>
      </c>
      <c r="BL136" s="17" t="s">
        <v>140</v>
      </c>
      <c r="BM136" s="199" t="s">
        <v>708</v>
      </c>
    </row>
    <row r="137" spans="2:63" s="12" customFormat="1" ht="22.9" customHeight="1">
      <c r="B137" s="171"/>
      <c r="C137" s="172"/>
      <c r="D137" s="173" t="s">
        <v>71</v>
      </c>
      <c r="E137" s="185" t="s">
        <v>142</v>
      </c>
      <c r="F137" s="185" t="s">
        <v>143</v>
      </c>
      <c r="G137" s="172"/>
      <c r="H137" s="172"/>
      <c r="I137" s="175"/>
      <c r="J137" s="186">
        <f>BK137</f>
        <v>0</v>
      </c>
      <c r="K137" s="172"/>
      <c r="L137" s="177"/>
      <c r="M137" s="178"/>
      <c r="N137" s="179"/>
      <c r="O137" s="179"/>
      <c r="P137" s="180">
        <f>SUM(P138:P148)</f>
        <v>0</v>
      </c>
      <c r="Q137" s="179"/>
      <c r="R137" s="180">
        <f>SUM(R138:R148)</f>
        <v>0.0013419200000000001</v>
      </c>
      <c r="S137" s="179"/>
      <c r="T137" s="181">
        <f>SUM(T138:T148)</f>
        <v>0</v>
      </c>
      <c r="AR137" s="182" t="s">
        <v>80</v>
      </c>
      <c r="AT137" s="183" t="s">
        <v>71</v>
      </c>
      <c r="AU137" s="183" t="s">
        <v>80</v>
      </c>
      <c r="AY137" s="182" t="s">
        <v>133</v>
      </c>
      <c r="BK137" s="184">
        <f>SUM(BK138:BK148)</f>
        <v>0</v>
      </c>
    </row>
    <row r="138" spans="1:65" s="2" customFormat="1" ht="24.2" customHeight="1">
      <c r="A138" s="34"/>
      <c r="B138" s="35"/>
      <c r="C138" s="187" t="s">
        <v>159</v>
      </c>
      <c r="D138" s="187" t="s">
        <v>136</v>
      </c>
      <c r="E138" s="188" t="s">
        <v>144</v>
      </c>
      <c r="F138" s="189" t="s">
        <v>145</v>
      </c>
      <c r="G138" s="190" t="s">
        <v>146</v>
      </c>
      <c r="H138" s="191">
        <v>33.548</v>
      </c>
      <c r="I138" s="192"/>
      <c r="J138" s="193">
        <f>ROUND(I138*H138,2)</f>
        <v>0</v>
      </c>
      <c r="K138" s="194"/>
      <c r="L138" s="39"/>
      <c r="M138" s="195" t="s">
        <v>1</v>
      </c>
      <c r="N138" s="196" t="s">
        <v>37</v>
      </c>
      <c r="O138" s="71"/>
      <c r="P138" s="197">
        <f>O138*H138</f>
        <v>0</v>
      </c>
      <c r="Q138" s="197">
        <v>4E-05</v>
      </c>
      <c r="R138" s="197">
        <f>Q138*H138</f>
        <v>0.0013419200000000001</v>
      </c>
      <c r="S138" s="197">
        <v>0</v>
      </c>
      <c r="T138" s="198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9" t="s">
        <v>140</v>
      </c>
      <c r="AT138" s="199" t="s">
        <v>136</v>
      </c>
      <c r="AU138" s="199" t="s">
        <v>82</v>
      </c>
      <c r="AY138" s="17" t="s">
        <v>133</v>
      </c>
      <c r="BE138" s="200">
        <f>IF(N138="základní",J138,0)</f>
        <v>0</v>
      </c>
      <c r="BF138" s="200">
        <f>IF(N138="snížená",J138,0)</f>
        <v>0</v>
      </c>
      <c r="BG138" s="200">
        <f>IF(N138="zákl. přenesená",J138,0)</f>
        <v>0</v>
      </c>
      <c r="BH138" s="200">
        <f>IF(N138="sníž. přenesená",J138,0)</f>
        <v>0</v>
      </c>
      <c r="BI138" s="200">
        <f>IF(N138="nulová",J138,0)</f>
        <v>0</v>
      </c>
      <c r="BJ138" s="17" t="s">
        <v>80</v>
      </c>
      <c r="BK138" s="200">
        <f>ROUND(I138*H138,2)</f>
        <v>0</v>
      </c>
      <c r="BL138" s="17" t="s">
        <v>140</v>
      </c>
      <c r="BM138" s="199" t="s">
        <v>709</v>
      </c>
    </row>
    <row r="139" spans="2:51" s="13" customFormat="1" ht="22.5">
      <c r="B139" s="201"/>
      <c r="C139" s="202"/>
      <c r="D139" s="203" t="s">
        <v>148</v>
      </c>
      <c r="E139" s="204" t="s">
        <v>1</v>
      </c>
      <c r="F139" s="205" t="s">
        <v>149</v>
      </c>
      <c r="G139" s="202"/>
      <c r="H139" s="204" t="s">
        <v>1</v>
      </c>
      <c r="I139" s="206"/>
      <c r="J139" s="202"/>
      <c r="K139" s="202"/>
      <c r="L139" s="207"/>
      <c r="M139" s="208"/>
      <c r="N139" s="209"/>
      <c r="O139" s="209"/>
      <c r="P139" s="209"/>
      <c r="Q139" s="209"/>
      <c r="R139" s="209"/>
      <c r="S139" s="209"/>
      <c r="T139" s="210"/>
      <c r="AT139" s="211" t="s">
        <v>148</v>
      </c>
      <c r="AU139" s="211" t="s">
        <v>82</v>
      </c>
      <c r="AV139" s="13" t="s">
        <v>80</v>
      </c>
      <c r="AW139" s="13" t="s">
        <v>30</v>
      </c>
      <c r="AX139" s="13" t="s">
        <v>72</v>
      </c>
      <c r="AY139" s="211" t="s">
        <v>133</v>
      </c>
    </row>
    <row r="140" spans="2:51" s="13" customFormat="1" ht="11.25">
      <c r="B140" s="201"/>
      <c r="C140" s="202"/>
      <c r="D140" s="203" t="s">
        <v>148</v>
      </c>
      <c r="E140" s="204" t="s">
        <v>1</v>
      </c>
      <c r="F140" s="205" t="s">
        <v>150</v>
      </c>
      <c r="G140" s="202"/>
      <c r="H140" s="204" t="s">
        <v>1</v>
      </c>
      <c r="I140" s="206"/>
      <c r="J140" s="202"/>
      <c r="K140" s="202"/>
      <c r="L140" s="207"/>
      <c r="M140" s="208"/>
      <c r="N140" s="209"/>
      <c r="O140" s="209"/>
      <c r="P140" s="209"/>
      <c r="Q140" s="209"/>
      <c r="R140" s="209"/>
      <c r="S140" s="209"/>
      <c r="T140" s="210"/>
      <c r="AT140" s="211" t="s">
        <v>148</v>
      </c>
      <c r="AU140" s="211" t="s">
        <v>82</v>
      </c>
      <c r="AV140" s="13" t="s">
        <v>80</v>
      </c>
      <c r="AW140" s="13" t="s">
        <v>30</v>
      </c>
      <c r="AX140" s="13" t="s">
        <v>72</v>
      </c>
      <c r="AY140" s="211" t="s">
        <v>133</v>
      </c>
    </row>
    <row r="141" spans="2:51" s="14" customFormat="1" ht="11.25">
      <c r="B141" s="212"/>
      <c r="C141" s="213"/>
      <c r="D141" s="203" t="s">
        <v>148</v>
      </c>
      <c r="E141" s="214" t="s">
        <v>1</v>
      </c>
      <c r="F141" s="215" t="s">
        <v>710</v>
      </c>
      <c r="G141" s="213"/>
      <c r="H141" s="216">
        <v>2.64</v>
      </c>
      <c r="I141" s="217"/>
      <c r="J141" s="213"/>
      <c r="K141" s="213"/>
      <c r="L141" s="218"/>
      <c r="M141" s="219"/>
      <c r="N141" s="220"/>
      <c r="O141" s="220"/>
      <c r="P141" s="220"/>
      <c r="Q141" s="220"/>
      <c r="R141" s="220"/>
      <c r="S141" s="220"/>
      <c r="T141" s="221"/>
      <c r="AT141" s="222" t="s">
        <v>148</v>
      </c>
      <c r="AU141" s="222" t="s">
        <v>82</v>
      </c>
      <c r="AV141" s="14" t="s">
        <v>82</v>
      </c>
      <c r="AW141" s="14" t="s">
        <v>30</v>
      </c>
      <c r="AX141" s="14" t="s">
        <v>72</v>
      </c>
      <c r="AY141" s="222" t="s">
        <v>133</v>
      </c>
    </row>
    <row r="142" spans="2:51" s="13" customFormat="1" ht="11.25">
      <c r="B142" s="201"/>
      <c r="C142" s="202"/>
      <c r="D142" s="203" t="s">
        <v>148</v>
      </c>
      <c r="E142" s="204" t="s">
        <v>1</v>
      </c>
      <c r="F142" s="205" t="s">
        <v>152</v>
      </c>
      <c r="G142" s="202"/>
      <c r="H142" s="204" t="s">
        <v>1</v>
      </c>
      <c r="I142" s="206"/>
      <c r="J142" s="202"/>
      <c r="K142" s="202"/>
      <c r="L142" s="207"/>
      <c r="M142" s="208"/>
      <c r="N142" s="209"/>
      <c r="O142" s="209"/>
      <c r="P142" s="209"/>
      <c r="Q142" s="209"/>
      <c r="R142" s="209"/>
      <c r="S142" s="209"/>
      <c r="T142" s="210"/>
      <c r="AT142" s="211" t="s">
        <v>148</v>
      </c>
      <c r="AU142" s="211" t="s">
        <v>82</v>
      </c>
      <c r="AV142" s="13" t="s">
        <v>80</v>
      </c>
      <c r="AW142" s="13" t="s">
        <v>30</v>
      </c>
      <c r="AX142" s="13" t="s">
        <v>72</v>
      </c>
      <c r="AY142" s="211" t="s">
        <v>133</v>
      </c>
    </row>
    <row r="143" spans="2:51" s="14" customFormat="1" ht="11.25">
      <c r="B143" s="212"/>
      <c r="C143" s="213"/>
      <c r="D143" s="203" t="s">
        <v>148</v>
      </c>
      <c r="E143" s="214" t="s">
        <v>1</v>
      </c>
      <c r="F143" s="215" t="s">
        <v>153</v>
      </c>
      <c r="G143" s="213"/>
      <c r="H143" s="216">
        <v>4.18</v>
      </c>
      <c r="I143" s="217"/>
      <c r="J143" s="213"/>
      <c r="K143" s="213"/>
      <c r="L143" s="218"/>
      <c r="M143" s="219"/>
      <c r="N143" s="220"/>
      <c r="O143" s="220"/>
      <c r="P143" s="220"/>
      <c r="Q143" s="220"/>
      <c r="R143" s="220"/>
      <c r="S143" s="220"/>
      <c r="T143" s="221"/>
      <c r="AT143" s="222" t="s">
        <v>148</v>
      </c>
      <c r="AU143" s="222" t="s">
        <v>82</v>
      </c>
      <c r="AV143" s="14" t="s">
        <v>82</v>
      </c>
      <c r="AW143" s="14" t="s">
        <v>30</v>
      </c>
      <c r="AX143" s="14" t="s">
        <v>72</v>
      </c>
      <c r="AY143" s="222" t="s">
        <v>133</v>
      </c>
    </row>
    <row r="144" spans="2:51" s="13" customFormat="1" ht="11.25">
      <c r="B144" s="201"/>
      <c r="C144" s="202"/>
      <c r="D144" s="203" t="s">
        <v>148</v>
      </c>
      <c r="E144" s="204" t="s">
        <v>1</v>
      </c>
      <c r="F144" s="205" t="s">
        <v>221</v>
      </c>
      <c r="G144" s="202"/>
      <c r="H144" s="204" t="s">
        <v>1</v>
      </c>
      <c r="I144" s="206"/>
      <c r="J144" s="202"/>
      <c r="K144" s="202"/>
      <c r="L144" s="207"/>
      <c r="M144" s="208"/>
      <c r="N144" s="209"/>
      <c r="O144" s="209"/>
      <c r="P144" s="209"/>
      <c r="Q144" s="209"/>
      <c r="R144" s="209"/>
      <c r="S144" s="209"/>
      <c r="T144" s="210"/>
      <c r="AT144" s="211" t="s">
        <v>148</v>
      </c>
      <c r="AU144" s="211" t="s">
        <v>82</v>
      </c>
      <c r="AV144" s="13" t="s">
        <v>80</v>
      </c>
      <c r="AW144" s="13" t="s">
        <v>30</v>
      </c>
      <c r="AX144" s="13" t="s">
        <v>72</v>
      </c>
      <c r="AY144" s="211" t="s">
        <v>133</v>
      </c>
    </row>
    <row r="145" spans="2:51" s="14" customFormat="1" ht="11.25">
      <c r="B145" s="212"/>
      <c r="C145" s="213"/>
      <c r="D145" s="203" t="s">
        <v>148</v>
      </c>
      <c r="E145" s="214" t="s">
        <v>1</v>
      </c>
      <c r="F145" s="215" t="s">
        <v>707</v>
      </c>
      <c r="G145" s="213"/>
      <c r="H145" s="216">
        <v>15.839999999999998</v>
      </c>
      <c r="I145" s="217"/>
      <c r="J145" s="213"/>
      <c r="K145" s="213"/>
      <c r="L145" s="218"/>
      <c r="M145" s="219"/>
      <c r="N145" s="220"/>
      <c r="O145" s="220"/>
      <c r="P145" s="220"/>
      <c r="Q145" s="220"/>
      <c r="R145" s="220"/>
      <c r="S145" s="220"/>
      <c r="T145" s="221"/>
      <c r="AT145" s="222" t="s">
        <v>148</v>
      </c>
      <c r="AU145" s="222" t="s">
        <v>82</v>
      </c>
      <c r="AV145" s="14" t="s">
        <v>82</v>
      </c>
      <c r="AW145" s="14" t="s">
        <v>30</v>
      </c>
      <c r="AX145" s="14" t="s">
        <v>72</v>
      </c>
      <c r="AY145" s="222" t="s">
        <v>133</v>
      </c>
    </row>
    <row r="146" spans="2:51" s="13" customFormat="1" ht="11.25">
      <c r="B146" s="201"/>
      <c r="C146" s="202"/>
      <c r="D146" s="203" t="s">
        <v>148</v>
      </c>
      <c r="E146" s="204" t="s">
        <v>1</v>
      </c>
      <c r="F146" s="205" t="s">
        <v>444</v>
      </c>
      <c r="G146" s="202"/>
      <c r="H146" s="204" t="s">
        <v>1</v>
      </c>
      <c r="I146" s="206"/>
      <c r="J146" s="202"/>
      <c r="K146" s="202"/>
      <c r="L146" s="207"/>
      <c r="M146" s="208"/>
      <c r="N146" s="209"/>
      <c r="O146" s="209"/>
      <c r="P146" s="209"/>
      <c r="Q146" s="209"/>
      <c r="R146" s="209"/>
      <c r="S146" s="209"/>
      <c r="T146" s="210"/>
      <c r="AT146" s="211" t="s">
        <v>148</v>
      </c>
      <c r="AU146" s="211" t="s">
        <v>82</v>
      </c>
      <c r="AV146" s="13" t="s">
        <v>80</v>
      </c>
      <c r="AW146" s="13" t="s">
        <v>30</v>
      </c>
      <c r="AX146" s="13" t="s">
        <v>72</v>
      </c>
      <c r="AY146" s="211" t="s">
        <v>133</v>
      </c>
    </row>
    <row r="147" spans="2:51" s="14" customFormat="1" ht="11.25">
      <c r="B147" s="212"/>
      <c r="C147" s="213"/>
      <c r="D147" s="203" t="s">
        <v>148</v>
      </c>
      <c r="E147" s="214" t="s">
        <v>1</v>
      </c>
      <c r="F147" s="215" t="s">
        <v>711</v>
      </c>
      <c r="G147" s="213"/>
      <c r="H147" s="216">
        <v>10.887500000000001</v>
      </c>
      <c r="I147" s="217"/>
      <c r="J147" s="213"/>
      <c r="K147" s="213"/>
      <c r="L147" s="218"/>
      <c r="M147" s="219"/>
      <c r="N147" s="220"/>
      <c r="O147" s="220"/>
      <c r="P147" s="220"/>
      <c r="Q147" s="220"/>
      <c r="R147" s="220"/>
      <c r="S147" s="220"/>
      <c r="T147" s="221"/>
      <c r="AT147" s="222" t="s">
        <v>148</v>
      </c>
      <c r="AU147" s="222" t="s">
        <v>82</v>
      </c>
      <c r="AV147" s="14" t="s">
        <v>82</v>
      </c>
      <c r="AW147" s="14" t="s">
        <v>30</v>
      </c>
      <c r="AX147" s="14" t="s">
        <v>72</v>
      </c>
      <c r="AY147" s="222" t="s">
        <v>133</v>
      </c>
    </row>
    <row r="148" spans="2:51" s="15" customFormat="1" ht="11.25">
      <c r="B148" s="223"/>
      <c r="C148" s="224"/>
      <c r="D148" s="203" t="s">
        <v>148</v>
      </c>
      <c r="E148" s="225" t="s">
        <v>1</v>
      </c>
      <c r="F148" s="226" t="s">
        <v>156</v>
      </c>
      <c r="G148" s="224"/>
      <c r="H148" s="227">
        <v>33.5475</v>
      </c>
      <c r="I148" s="228"/>
      <c r="J148" s="224"/>
      <c r="K148" s="224"/>
      <c r="L148" s="229"/>
      <c r="M148" s="230"/>
      <c r="N148" s="231"/>
      <c r="O148" s="231"/>
      <c r="P148" s="231"/>
      <c r="Q148" s="231"/>
      <c r="R148" s="231"/>
      <c r="S148" s="231"/>
      <c r="T148" s="232"/>
      <c r="AT148" s="233" t="s">
        <v>148</v>
      </c>
      <c r="AU148" s="233" t="s">
        <v>82</v>
      </c>
      <c r="AV148" s="15" t="s">
        <v>140</v>
      </c>
      <c r="AW148" s="15" t="s">
        <v>30</v>
      </c>
      <c r="AX148" s="15" t="s">
        <v>80</v>
      </c>
      <c r="AY148" s="233" t="s">
        <v>133</v>
      </c>
    </row>
    <row r="149" spans="2:63" s="12" customFormat="1" ht="22.9" customHeight="1">
      <c r="B149" s="171"/>
      <c r="C149" s="172"/>
      <c r="D149" s="173" t="s">
        <v>71</v>
      </c>
      <c r="E149" s="185" t="s">
        <v>157</v>
      </c>
      <c r="F149" s="185" t="s">
        <v>158</v>
      </c>
      <c r="G149" s="172"/>
      <c r="H149" s="172"/>
      <c r="I149" s="175"/>
      <c r="J149" s="186">
        <f>BK149</f>
        <v>0</v>
      </c>
      <c r="K149" s="172"/>
      <c r="L149" s="177"/>
      <c r="M149" s="178"/>
      <c r="N149" s="179"/>
      <c r="O149" s="179"/>
      <c r="P149" s="180">
        <f>SUM(P150:P156)</f>
        <v>0</v>
      </c>
      <c r="Q149" s="179"/>
      <c r="R149" s="180">
        <f>SUM(R150:R156)</f>
        <v>0</v>
      </c>
      <c r="S149" s="179"/>
      <c r="T149" s="181">
        <f>SUM(T150:T156)</f>
        <v>0</v>
      </c>
      <c r="AR149" s="182" t="s">
        <v>80</v>
      </c>
      <c r="AT149" s="183" t="s">
        <v>71</v>
      </c>
      <c r="AU149" s="183" t="s">
        <v>80</v>
      </c>
      <c r="AY149" s="182" t="s">
        <v>133</v>
      </c>
      <c r="BK149" s="184">
        <f>SUM(BK150:BK156)</f>
        <v>0</v>
      </c>
    </row>
    <row r="150" spans="1:65" s="2" customFormat="1" ht="24.2" customHeight="1">
      <c r="A150" s="34"/>
      <c r="B150" s="35"/>
      <c r="C150" s="187" t="s">
        <v>140</v>
      </c>
      <c r="D150" s="187" t="s">
        <v>136</v>
      </c>
      <c r="E150" s="188" t="s">
        <v>470</v>
      </c>
      <c r="F150" s="189" t="s">
        <v>471</v>
      </c>
      <c r="G150" s="190" t="s">
        <v>162</v>
      </c>
      <c r="H150" s="191">
        <v>0.678</v>
      </c>
      <c r="I150" s="192"/>
      <c r="J150" s="193">
        <f>ROUND(I150*H150,2)</f>
        <v>0</v>
      </c>
      <c r="K150" s="194"/>
      <c r="L150" s="39"/>
      <c r="M150" s="195" t="s">
        <v>1</v>
      </c>
      <c r="N150" s="196" t="s">
        <v>37</v>
      </c>
      <c r="O150" s="71"/>
      <c r="P150" s="197">
        <f>O150*H150</f>
        <v>0</v>
      </c>
      <c r="Q150" s="197">
        <v>0</v>
      </c>
      <c r="R150" s="197">
        <f>Q150*H150</f>
        <v>0</v>
      </c>
      <c r="S150" s="197">
        <v>0</v>
      </c>
      <c r="T150" s="19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9" t="s">
        <v>140</v>
      </c>
      <c r="AT150" s="199" t="s">
        <v>136</v>
      </c>
      <c r="AU150" s="199" t="s">
        <v>82</v>
      </c>
      <c r="AY150" s="17" t="s">
        <v>133</v>
      </c>
      <c r="BE150" s="200">
        <f>IF(N150="základní",J150,0)</f>
        <v>0</v>
      </c>
      <c r="BF150" s="200">
        <f>IF(N150="snížená",J150,0)</f>
        <v>0</v>
      </c>
      <c r="BG150" s="200">
        <f>IF(N150="zákl. přenesená",J150,0)</f>
        <v>0</v>
      </c>
      <c r="BH150" s="200">
        <f>IF(N150="sníž. přenesená",J150,0)</f>
        <v>0</v>
      </c>
      <c r="BI150" s="200">
        <f>IF(N150="nulová",J150,0)</f>
        <v>0</v>
      </c>
      <c r="BJ150" s="17" t="s">
        <v>80</v>
      </c>
      <c r="BK150" s="200">
        <f>ROUND(I150*H150,2)</f>
        <v>0</v>
      </c>
      <c r="BL150" s="17" t="s">
        <v>140</v>
      </c>
      <c r="BM150" s="199" t="s">
        <v>712</v>
      </c>
    </row>
    <row r="151" spans="1:65" s="2" customFormat="1" ht="33" customHeight="1">
      <c r="A151" s="34"/>
      <c r="B151" s="35"/>
      <c r="C151" s="187" t="s">
        <v>168</v>
      </c>
      <c r="D151" s="187" t="s">
        <v>136</v>
      </c>
      <c r="E151" s="188" t="s">
        <v>164</v>
      </c>
      <c r="F151" s="189" t="s">
        <v>165</v>
      </c>
      <c r="G151" s="190" t="s">
        <v>162</v>
      </c>
      <c r="H151" s="191">
        <v>1.356</v>
      </c>
      <c r="I151" s="192"/>
      <c r="J151" s="193">
        <f>ROUND(I151*H151,2)</f>
        <v>0</v>
      </c>
      <c r="K151" s="194"/>
      <c r="L151" s="39"/>
      <c r="M151" s="195" t="s">
        <v>1</v>
      </c>
      <c r="N151" s="196" t="s">
        <v>37</v>
      </c>
      <c r="O151" s="71"/>
      <c r="P151" s="197">
        <f>O151*H151</f>
        <v>0</v>
      </c>
      <c r="Q151" s="197">
        <v>0</v>
      </c>
      <c r="R151" s="197">
        <f>Q151*H151</f>
        <v>0</v>
      </c>
      <c r="S151" s="197">
        <v>0</v>
      </c>
      <c r="T151" s="198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9" t="s">
        <v>140</v>
      </c>
      <c r="AT151" s="199" t="s">
        <v>136</v>
      </c>
      <c r="AU151" s="199" t="s">
        <v>82</v>
      </c>
      <c r="AY151" s="17" t="s">
        <v>133</v>
      </c>
      <c r="BE151" s="200">
        <f>IF(N151="základní",J151,0)</f>
        <v>0</v>
      </c>
      <c r="BF151" s="200">
        <f>IF(N151="snížená",J151,0)</f>
        <v>0</v>
      </c>
      <c r="BG151" s="200">
        <f>IF(N151="zákl. přenesená",J151,0)</f>
        <v>0</v>
      </c>
      <c r="BH151" s="200">
        <f>IF(N151="sníž. přenesená",J151,0)</f>
        <v>0</v>
      </c>
      <c r="BI151" s="200">
        <f>IF(N151="nulová",J151,0)</f>
        <v>0</v>
      </c>
      <c r="BJ151" s="17" t="s">
        <v>80</v>
      </c>
      <c r="BK151" s="200">
        <f>ROUND(I151*H151,2)</f>
        <v>0</v>
      </c>
      <c r="BL151" s="17" t="s">
        <v>140</v>
      </c>
      <c r="BM151" s="199" t="s">
        <v>713</v>
      </c>
    </row>
    <row r="152" spans="2:51" s="14" customFormat="1" ht="11.25">
      <c r="B152" s="212"/>
      <c r="C152" s="213"/>
      <c r="D152" s="203" t="s">
        <v>148</v>
      </c>
      <c r="E152" s="213"/>
      <c r="F152" s="215" t="s">
        <v>714</v>
      </c>
      <c r="G152" s="213"/>
      <c r="H152" s="216">
        <v>1.356</v>
      </c>
      <c r="I152" s="217"/>
      <c r="J152" s="213"/>
      <c r="K152" s="213"/>
      <c r="L152" s="218"/>
      <c r="M152" s="219"/>
      <c r="N152" s="220"/>
      <c r="O152" s="220"/>
      <c r="P152" s="220"/>
      <c r="Q152" s="220"/>
      <c r="R152" s="220"/>
      <c r="S152" s="220"/>
      <c r="T152" s="221"/>
      <c r="AT152" s="222" t="s">
        <v>148</v>
      </c>
      <c r="AU152" s="222" t="s">
        <v>82</v>
      </c>
      <c r="AV152" s="14" t="s">
        <v>82</v>
      </c>
      <c r="AW152" s="14" t="s">
        <v>4</v>
      </c>
      <c r="AX152" s="14" t="s">
        <v>80</v>
      </c>
      <c r="AY152" s="222" t="s">
        <v>133</v>
      </c>
    </row>
    <row r="153" spans="1:65" s="2" customFormat="1" ht="24.2" customHeight="1">
      <c r="A153" s="34"/>
      <c r="B153" s="35"/>
      <c r="C153" s="187" t="s">
        <v>134</v>
      </c>
      <c r="D153" s="187" t="s">
        <v>136</v>
      </c>
      <c r="E153" s="188" t="s">
        <v>169</v>
      </c>
      <c r="F153" s="189" t="s">
        <v>170</v>
      </c>
      <c r="G153" s="190" t="s">
        <v>162</v>
      </c>
      <c r="H153" s="191">
        <v>0.678</v>
      </c>
      <c r="I153" s="192"/>
      <c r="J153" s="193">
        <f>ROUND(I153*H153,2)</f>
        <v>0</v>
      </c>
      <c r="K153" s="194"/>
      <c r="L153" s="39"/>
      <c r="M153" s="195" t="s">
        <v>1</v>
      </c>
      <c r="N153" s="196" t="s">
        <v>37</v>
      </c>
      <c r="O153" s="71"/>
      <c r="P153" s="197">
        <f>O153*H153</f>
        <v>0</v>
      </c>
      <c r="Q153" s="197">
        <v>0</v>
      </c>
      <c r="R153" s="197">
        <f>Q153*H153</f>
        <v>0</v>
      </c>
      <c r="S153" s="197">
        <v>0</v>
      </c>
      <c r="T153" s="198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9" t="s">
        <v>140</v>
      </c>
      <c r="AT153" s="199" t="s">
        <v>136</v>
      </c>
      <c r="AU153" s="199" t="s">
        <v>82</v>
      </c>
      <c r="AY153" s="17" t="s">
        <v>133</v>
      </c>
      <c r="BE153" s="200">
        <f>IF(N153="základní",J153,0)</f>
        <v>0</v>
      </c>
      <c r="BF153" s="200">
        <f>IF(N153="snížená",J153,0)</f>
        <v>0</v>
      </c>
      <c r="BG153" s="200">
        <f>IF(N153="zákl. přenesená",J153,0)</f>
        <v>0</v>
      </c>
      <c r="BH153" s="200">
        <f>IF(N153="sníž. přenesená",J153,0)</f>
        <v>0</v>
      </c>
      <c r="BI153" s="200">
        <f>IF(N153="nulová",J153,0)</f>
        <v>0</v>
      </c>
      <c r="BJ153" s="17" t="s">
        <v>80</v>
      </c>
      <c r="BK153" s="200">
        <f>ROUND(I153*H153,2)</f>
        <v>0</v>
      </c>
      <c r="BL153" s="17" t="s">
        <v>140</v>
      </c>
      <c r="BM153" s="199" t="s">
        <v>715</v>
      </c>
    </row>
    <row r="154" spans="1:65" s="2" customFormat="1" ht="24.2" customHeight="1">
      <c r="A154" s="34"/>
      <c r="B154" s="35"/>
      <c r="C154" s="187" t="s">
        <v>176</v>
      </c>
      <c r="D154" s="187" t="s">
        <v>136</v>
      </c>
      <c r="E154" s="188" t="s">
        <v>172</v>
      </c>
      <c r="F154" s="189" t="s">
        <v>173</v>
      </c>
      <c r="G154" s="190" t="s">
        <v>162</v>
      </c>
      <c r="H154" s="191">
        <v>12.882</v>
      </c>
      <c r="I154" s="192"/>
      <c r="J154" s="193">
        <f>ROUND(I154*H154,2)</f>
        <v>0</v>
      </c>
      <c r="K154" s="194"/>
      <c r="L154" s="39"/>
      <c r="M154" s="195" t="s">
        <v>1</v>
      </c>
      <c r="N154" s="196" t="s">
        <v>37</v>
      </c>
      <c r="O154" s="71"/>
      <c r="P154" s="197">
        <f>O154*H154</f>
        <v>0</v>
      </c>
      <c r="Q154" s="197">
        <v>0</v>
      </c>
      <c r="R154" s="197">
        <f>Q154*H154</f>
        <v>0</v>
      </c>
      <c r="S154" s="197">
        <v>0</v>
      </c>
      <c r="T154" s="198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9" t="s">
        <v>140</v>
      </c>
      <c r="AT154" s="199" t="s">
        <v>136</v>
      </c>
      <c r="AU154" s="199" t="s">
        <v>82</v>
      </c>
      <c r="AY154" s="17" t="s">
        <v>133</v>
      </c>
      <c r="BE154" s="200">
        <f>IF(N154="základní",J154,0)</f>
        <v>0</v>
      </c>
      <c r="BF154" s="200">
        <f>IF(N154="snížená",J154,0)</f>
        <v>0</v>
      </c>
      <c r="BG154" s="200">
        <f>IF(N154="zákl. přenesená",J154,0)</f>
        <v>0</v>
      </c>
      <c r="BH154" s="200">
        <f>IF(N154="sníž. přenesená",J154,0)</f>
        <v>0</v>
      </c>
      <c r="BI154" s="200">
        <f>IF(N154="nulová",J154,0)</f>
        <v>0</v>
      </c>
      <c r="BJ154" s="17" t="s">
        <v>80</v>
      </c>
      <c r="BK154" s="200">
        <f>ROUND(I154*H154,2)</f>
        <v>0</v>
      </c>
      <c r="BL154" s="17" t="s">
        <v>140</v>
      </c>
      <c r="BM154" s="199" t="s">
        <v>716</v>
      </c>
    </row>
    <row r="155" spans="2:51" s="14" customFormat="1" ht="11.25">
      <c r="B155" s="212"/>
      <c r="C155" s="213"/>
      <c r="D155" s="203" t="s">
        <v>148</v>
      </c>
      <c r="E155" s="213"/>
      <c r="F155" s="215" t="s">
        <v>717</v>
      </c>
      <c r="G155" s="213"/>
      <c r="H155" s="216">
        <v>12.882</v>
      </c>
      <c r="I155" s="217"/>
      <c r="J155" s="213"/>
      <c r="K155" s="213"/>
      <c r="L155" s="218"/>
      <c r="M155" s="219"/>
      <c r="N155" s="220"/>
      <c r="O155" s="220"/>
      <c r="P155" s="220"/>
      <c r="Q155" s="220"/>
      <c r="R155" s="220"/>
      <c r="S155" s="220"/>
      <c r="T155" s="221"/>
      <c r="AT155" s="222" t="s">
        <v>148</v>
      </c>
      <c r="AU155" s="222" t="s">
        <v>82</v>
      </c>
      <c r="AV155" s="14" t="s">
        <v>82</v>
      </c>
      <c r="AW155" s="14" t="s">
        <v>4</v>
      </c>
      <c r="AX155" s="14" t="s">
        <v>80</v>
      </c>
      <c r="AY155" s="222" t="s">
        <v>133</v>
      </c>
    </row>
    <row r="156" spans="1:65" s="2" customFormat="1" ht="33" customHeight="1">
      <c r="A156" s="34"/>
      <c r="B156" s="35"/>
      <c r="C156" s="187" t="s">
        <v>182</v>
      </c>
      <c r="D156" s="187" t="s">
        <v>136</v>
      </c>
      <c r="E156" s="188" t="s">
        <v>177</v>
      </c>
      <c r="F156" s="189" t="s">
        <v>178</v>
      </c>
      <c r="G156" s="190" t="s">
        <v>162</v>
      </c>
      <c r="H156" s="191">
        <v>0.678</v>
      </c>
      <c r="I156" s="192"/>
      <c r="J156" s="193">
        <f>ROUND(I156*H156,2)</f>
        <v>0</v>
      </c>
      <c r="K156" s="194"/>
      <c r="L156" s="39"/>
      <c r="M156" s="195" t="s">
        <v>1</v>
      </c>
      <c r="N156" s="196" t="s">
        <v>37</v>
      </c>
      <c r="O156" s="71"/>
      <c r="P156" s="197">
        <f>O156*H156</f>
        <v>0</v>
      </c>
      <c r="Q156" s="197">
        <v>0</v>
      </c>
      <c r="R156" s="197">
        <f>Q156*H156</f>
        <v>0</v>
      </c>
      <c r="S156" s="197">
        <v>0</v>
      </c>
      <c r="T156" s="198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9" t="s">
        <v>140</v>
      </c>
      <c r="AT156" s="199" t="s">
        <v>136</v>
      </c>
      <c r="AU156" s="199" t="s">
        <v>82</v>
      </c>
      <c r="AY156" s="17" t="s">
        <v>133</v>
      </c>
      <c r="BE156" s="200">
        <f>IF(N156="základní",J156,0)</f>
        <v>0</v>
      </c>
      <c r="BF156" s="200">
        <f>IF(N156="snížená",J156,0)</f>
        <v>0</v>
      </c>
      <c r="BG156" s="200">
        <f>IF(N156="zákl. přenesená",J156,0)</f>
        <v>0</v>
      </c>
      <c r="BH156" s="200">
        <f>IF(N156="sníž. přenesená",J156,0)</f>
        <v>0</v>
      </c>
      <c r="BI156" s="200">
        <f>IF(N156="nulová",J156,0)</f>
        <v>0</v>
      </c>
      <c r="BJ156" s="17" t="s">
        <v>80</v>
      </c>
      <c r="BK156" s="200">
        <f>ROUND(I156*H156,2)</f>
        <v>0</v>
      </c>
      <c r="BL156" s="17" t="s">
        <v>140</v>
      </c>
      <c r="BM156" s="199" t="s">
        <v>718</v>
      </c>
    </row>
    <row r="157" spans="2:63" s="12" customFormat="1" ht="22.9" customHeight="1">
      <c r="B157" s="171"/>
      <c r="C157" s="172"/>
      <c r="D157" s="173" t="s">
        <v>71</v>
      </c>
      <c r="E157" s="185" t="s">
        <v>180</v>
      </c>
      <c r="F157" s="185" t="s">
        <v>181</v>
      </c>
      <c r="G157" s="172"/>
      <c r="H157" s="172"/>
      <c r="I157" s="175"/>
      <c r="J157" s="186">
        <f>BK157</f>
        <v>0</v>
      </c>
      <c r="K157" s="172"/>
      <c r="L157" s="177"/>
      <c r="M157" s="178"/>
      <c r="N157" s="179"/>
      <c r="O157" s="179"/>
      <c r="P157" s="180">
        <f>SUM(P158:P159)</f>
        <v>0</v>
      </c>
      <c r="Q157" s="179"/>
      <c r="R157" s="180">
        <f>SUM(R158:R159)</f>
        <v>0</v>
      </c>
      <c r="S157" s="179"/>
      <c r="T157" s="181">
        <f>SUM(T158:T159)</f>
        <v>0</v>
      </c>
      <c r="AR157" s="182" t="s">
        <v>80</v>
      </c>
      <c r="AT157" s="183" t="s">
        <v>71</v>
      </c>
      <c r="AU157" s="183" t="s">
        <v>80</v>
      </c>
      <c r="AY157" s="182" t="s">
        <v>133</v>
      </c>
      <c r="BK157" s="184">
        <f>SUM(BK158:BK159)</f>
        <v>0</v>
      </c>
    </row>
    <row r="158" spans="1:65" s="2" customFormat="1" ht="21.75" customHeight="1">
      <c r="A158" s="34"/>
      <c r="B158" s="35"/>
      <c r="C158" s="187" t="s">
        <v>142</v>
      </c>
      <c r="D158" s="187" t="s">
        <v>136</v>
      </c>
      <c r="E158" s="188" t="s">
        <v>479</v>
      </c>
      <c r="F158" s="189" t="s">
        <v>480</v>
      </c>
      <c r="G158" s="190" t="s">
        <v>162</v>
      </c>
      <c r="H158" s="191">
        <v>0.197</v>
      </c>
      <c r="I158" s="192"/>
      <c r="J158" s="193">
        <f>ROUND(I158*H158,2)</f>
        <v>0</v>
      </c>
      <c r="K158" s="194"/>
      <c r="L158" s="39"/>
      <c r="M158" s="195" t="s">
        <v>1</v>
      </c>
      <c r="N158" s="196" t="s">
        <v>37</v>
      </c>
      <c r="O158" s="71"/>
      <c r="P158" s="197">
        <f>O158*H158</f>
        <v>0</v>
      </c>
      <c r="Q158" s="197">
        <v>0</v>
      </c>
      <c r="R158" s="197">
        <f>Q158*H158</f>
        <v>0</v>
      </c>
      <c r="S158" s="197">
        <v>0</v>
      </c>
      <c r="T158" s="198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9" t="s">
        <v>140</v>
      </c>
      <c r="AT158" s="199" t="s">
        <v>136</v>
      </c>
      <c r="AU158" s="199" t="s">
        <v>82</v>
      </c>
      <c r="AY158" s="17" t="s">
        <v>133</v>
      </c>
      <c r="BE158" s="200">
        <f>IF(N158="základní",J158,0)</f>
        <v>0</v>
      </c>
      <c r="BF158" s="200">
        <f>IF(N158="snížená",J158,0)</f>
        <v>0</v>
      </c>
      <c r="BG158" s="200">
        <f>IF(N158="zákl. přenesená",J158,0)</f>
        <v>0</v>
      </c>
      <c r="BH158" s="200">
        <f>IF(N158="sníž. přenesená",J158,0)</f>
        <v>0</v>
      </c>
      <c r="BI158" s="200">
        <f>IF(N158="nulová",J158,0)</f>
        <v>0</v>
      </c>
      <c r="BJ158" s="17" t="s">
        <v>80</v>
      </c>
      <c r="BK158" s="200">
        <f>ROUND(I158*H158,2)</f>
        <v>0</v>
      </c>
      <c r="BL158" s="17" t="s">
        <v>140</v>
      </c>
      <c r="BM158" s="199" t="s">
        <v>719</v>
      </c>
    </row>
    <row r="159" spans="1:65" s="2" customFormat="1" ht="24.2" customHeight="1">
      <c r="A159" s="34"/>
      <c r="B159" s="35"/>
      <c r="C159" s="187" t="s">
        <v>193</v>
      </c>
      <c r="D159" s="187" t="s">
        <v>136</v>
      </c>
      <c r="E159" s="188" t="s">
        <v>186</v>
      </c>
      <c r="F159" s="189" t="s">
        <v>187</v>
      </c>
      <c r="G159" s="190" t="s">
        <v>162</v>
      </c>
      <c r="H159" s="191">
        <v>0.197</v>
      </c>
      <c r="I159" s="192"/>
      <c r="J159" s="193">
        <f>ROUND(I159*H159,2)</f>
        <v>0</v>
      </c>
      <c r="K159" s="194"/>
      <c r="L159" s="39"/>
      <c r="M159" s="195" t="s">
        <v>1</v>
      </c>
      <c r="N159" s="196" t="s">
        <v>37</v>
      </c>
      <c r="O159" s="71"/>
      <c r="P159" s="197">
        <f>O159*H159</f>
        <v>0</v>
      </c>
      <c r="Q159" s="197">
        <v>0</v>
      </c>
      <c r="R159" s="197">
        <f>Q159*H159</f>
        <v>0</v>
      </c>
      <c r="S159" s="197">
        <v>0</v>
      </c>
      <c r="T159" s="198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9" t="s">
        <v>140</v>
      </c>
      <c r="AT159" s="199" t="s">
        <v>136</v>
      </c>
      <c r="AU159" s="199" t="s">
        <v>82</v>
      </c>
      <c r="AY159" s="17" t="s">
        <v>133</v>
      </c>
      <c r="BE159" s="200">
        <f>IF(N159="základní",J159,0)</f>
        <v>0</v>
      </c>
      <c r="BF159" s="200">
        <f>IF(N159="snížená",J159,0)</f>
        <v>0</v>
      </c>
      <c r="BG159" s="200">
        <f>IF(N159="zákl. přenesená",J159,0)</f>
        <v>0</v>
      </c>
      <c r="BH159" s="200">
        <f>IF(N159="sníž. přenesená",J159,0)</f>
        <v>0</v>
      </c>
      <c r="BI159" s="200">
        <f>IF(N159="nulová",J159,0)</f>
        <v>0</v>
      </c>
      <c r="BJ159" s="17" t="s">
        <v>80</v>
      </c>
      <c r="BK159" s="200">
        <f>ROUND(I159*H159,2)</f>
        <v>0</v>
      </c>
      <c r="BL159" s="17" t="s">
        <v>140</v>
      </c>
      <c r="BM159" s="199" t="s">
        <v>720</v>
      </c>
    </row>
    <row r="160" spans="2:63" s="12" customFormat="1" ht="25.9" customHeight="1">
      <c r="B160" s="171"/>
      <c r="C160" s="172"/>
      <c r="D160" s="173" t="s">
        <v>71</v>
      </c>
      <c r="E160" s="174" t="s">
        <v>189</v>
      </c>
      <c r="F160" s="174" t="s">
        <v>190</v>
      </c>
      <c r="G160" s="172"/>
      <c r="H160" s="172"/>
      <c r="I160" s="175"/>
      <c r="J160" s="176">
        <f>BK160</f>
        <v>0</v>
      </c>
      <c r="K160" s="172"/>
      <c r="L160" s="177"/>
      <c r="M160" s="178"/>
      <c r="N160" s="179"/>
      <c r="O160" s="179"/>
      <c r="P160" s="180">
        <f>P161+P187+P195+P213+P243+P266+P275+P311</f>
        <v>0</v>
      </c>
      <c r="Q160" s="179"/>
      <c r="R160" s="180">
        <f>R161+R187+R195+R213+R243+R266+R275+R311</f>
        <v>1.50531902</v>
      </c>
      <c r="S160" s="179"/>
      <c r="T160" s="181">
        <f>T161+T187+T195+T213+T243+T266+T275+T311</f>
        <v>0.67848337</v>
      </c>
      <c r="AR160" s="182" t="s">
        <v>82</v>
      </c>
      <c r="AT160" s="183" t="s">
        <v>71</v>
      </c>
      <c r="AU160" s="183" t="s">
        <v>72</v>
      </c>
      <c r="AY160" s="182" t="s">
        <v>133</v>
      </c>
      <c r="BK160" s="184">
        <f>BK161+BK187+BK195+BK213+BK243+BK266+BK275+BK311</f>
        <v>0</v>
      </c>
    </row>
    <row r="161" spans="2:63" s="12" customFormat="1" ht="22.9" customHeight="1">
      <c r="B161" s="171"/>
      <c r="C161" s="172"/>
      <c r="D161" s="173" t="s">
        <v>71</v>
      </c>
      <c r="E161" s="185" t="s">
        <v>191</v>
      </c>
      <c r="F161" s="185" t="s">
        <v>192</v>
      </c>
      <c r="G161" s="172"/>
      <c r="H161" s="172"/>
      <c r="I161" s="175"/>
      <c r="J161" s="186">
        <f>BK161</f>
        <v>0</v>
      </c>
      <c r="K161" s="172"/>
      <c r="L161" s="177"/>
      <c r="M161" s="178"/>
      <c r="N161" s="179"/>
      <c r="O161" s="179"/>
      <c r="P161" s="180">
        <f>SUM(P162:P186)</f>
        <v>0</v>
      </c>
      <c r="Q161" s="179"/>
      <c r="R161" s="180">
        <f>SUM(R162:R186)</f>
        <v>0.00911</v>
      </c>
      <c r="S161" s="179"/>
      <c r="T161" s="181">
        <f>SUM(T162:T186)</f>
        <v>0.07028000000000001</v>
      </c>
      <c r="AR161" s="182" t="s">
        <v>82</v>
      </c>
      <c r="AT161" s="183" t="s">
        <v>71</v>
      </c>
      <c r="AU161" s="183" t="s">
        <v>80</v>
      </c>
      <c r="AY161" s="182" t="s">
        <v>133</v>
      </c>
      <c r="BK161" s="184">
        <f>SUM(BK162:BK186)</f>
        <v>0</v>
      </c>
    </row>
    <row r="162" spans="1:65" s="2" customFormat="1" ht="16.5" customHeight="1">
      <c r="A162" s="34"/>
      <c r="B162" s="35"/>
      <c r="C162" s="187" t="s">
        <v>199</v>
      </c>
      <c r="D162" s="187" t="s">
        <v>136</v>
      </c>
      <c r="E162" s="188" t="s">
        <v>590</v>
      </c>
      <c r="F162" s="189" t="s">
        <v>591</v>
      </c>
      <c r="G162" s="190" t="s">
        <v>196</v>
      </c>
      <c r="H162" s="191">
        <v>1</v>
      </c>
      <c r="I162" s="192"/>
      <c r="J162" s="193">
        <f>ROUND(I162*H162,2)</f>
        <v>0</v>
      </c>
      <c r="K162" s="194"/>
      <c r="L162" s="39"/>
      <c r="M162" s="195" t="s">
        <v>1</v>
      </c>
      <c r="N162" s="196" t="s">
        <v>37</v>
      </c>
      <c r="O162" s="71"/>
      <c r="P162" s="197">
        <f>O162*H162</f>
        <v>0</v>
      </c>
      <c r="Q162" s="197">
        <v>0</v>
      </c>
      <c r="R162" s="197">
        <f>Q162*H162</f>
        <v>0</v>
      </c>
      <c r="S162" s="197">
        <v>0.067</v>
      </c>
      <c r="T162" s="198">
        <f>S162*H162</f>
        <v>0.067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9" t="s">
        <v>197</v>
      </c>
      <c r="AT162" s="199" t="s">
        <v>136</v>
      </c>
      <c r="AU162" s="199" t="s">
        <v>82</v>
      </c>
      <c r="AY162" s="17" t="s">
        <v>133</v>
      </c>
      <c r="BE162" s="200">
        <f>IF(N162="základní",J162,0)</f>
        <v>0</v>
      </c>
      <c r="BF162" s="200">
        <f>IF(N162="snížená",J162,0)</f>
        <v>0</v>
      </c>
      <c r="BG162" s="200">
        <f>IF(N162="zákl. přenesená",J162,0)</f>
        <v>0</v>
      </c>
      <c r="BH162" s="200">
        <f>IF(N162="sníž. přenesená",J162,0)</f>
        <v>0</v>
      </c>
      <c r="BI162" s="200">
        <f>IF(N162="nulová",J162,0)</f>
        <v>0</v>
      </c>
      <c r="BJ162" s="17" t="s">
        <v>80</v>
      </c>
      <c r="BK162" s="200">
        <f>ROUND(I162*H162,2)</f>
        <v>0</v>
      </c>
      <c r="BL162" s="17" t="s">
        <v>197</v>
      </c>
      <c r="BM162" s="199" t="s">
        <v>721</v>
      </c>
    </row>
    <row r="163" spans="1:65" s="2" customFormat="1" ht="16.5" customHeight="1">
      <c r="A163" s="34"/>
      <c r="B163" s="35"/>
      <c r="C163" s="187" t="s">
        <v>8</v>
      </c>
      <c r="D163" s="187" t="s">
        <v>136</v>
      </c>
      <c r="E163" s="188" t="s">
        <v>194</v>
      </c>
      <c r="F163" s="189" t="s">
        <v>722</v>
      </c>
      <c r="G163" s="190" t="s">
        <v>196</v>
      </c>
      <c r="H163" s="191">
        <v>1</v>
      </c>
      <c r="I163" s="192"/>
      <c r="J163" s="193">
        <f>ROUND(I163*H163,2)</f>
        <v>0</v>
      </c>
      <c r="K163" s="194"/>
      <c r="L163" s="39"/>
      <c r="M163" s="195" t="s">
        <v>1</v>
      </c>
      <c r="N163" s="196" t="s">
        <v>37</v>
      </c>
      <c r="O163" s="71"/>
      <c r="P163" s="197">
        <f>O163*H163</f>
        <v>0</v>
      </c>
      <c r="Q163" s="197">
        <v>0.00212</v>
      </c>
      <c r="R163" s="197">
        <f>Q163*H163</f>
        <v>0.00212</v>
      </c>
      <c r="S163" s="197">
        <v>0</v>
      </c>
      <c r="T163" s="198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9" t="s">
        <v>197</v>
      </c>
      <c r="AT163" s="199" t="s">
        <v>136</v>
      </c>
      <c r="AU163" s="199" t="s">
        <v>82</v>
      </c>
      <c r="AY163" s="17" t="s">
        <v>133</v>
      </c>
      <c r="BE163" s="200">
        <f>IF(N163="základní",J163,0)</f>
        <v>0</v>
      </c>
      <c r="BF163" s="200">
        <f>IF(N163="snížená",J163,0)</f>
        <v>0</v>
      </c>
      <c r="BG163" s="200">
        <f>IF(N163="zákl. přenesená",J163,0)</f>
        <v>0</v>
      </c>
      <c r="BH163" s="200">
        <f>IF(N163="sníž. přenesená",J163,0)</f>
        <v>0</v>
      </c>
      <c r="BI163" s="200">
        <f>IF(N163="nulová",J163,0)</f>
        <v>0</v>
      </c>
      <c r="BJ163" s="17" t="s">
        <v>80</v>
      </c>
      <c r="BK163" s="200">
        <f>ROUND(I163*H163,2)</f>
        <v>0</v>
      </c>
      <c r="BL163" s="17" t="s">
        <v>197</v>
      </c>
      <c r="BM163" s="199" t="s">
        <v>723</v>
      </c>
    </row>
    <row r="164" spans="1:65" s="2" customFormat="1" ht="21.75" customHeight="1">
      <c r="A164" s="34"/>
      <c r="B164" s="35"/>
      <c r="C164" s="187" t="s">
        <v>208</v>
      </c>
      <c r="D164" s="187" t="s">
        <v>136</v>
      </c>
      <c r="E164" s="188" t="s">
        <v>205</v>
      </c>
      <c r="F164" s="189" t="s">
        <v>206</v>
      </c>
      <c r="G164" s="190" t="s">
        <v>196</v>
      </c>
      <c r="H164" s="191">
        <v>1</v>
      </c>
      <c r="I164" s="192"/>
      <c r="J164" s="193">
        <f>ROUND(I164*H164,2)</f>
        <v>0</v>
      </c>
      <c r="K164" s="194"/>
      <c r="L164" s="39"/>
      <c r="M164" s="195" t="s">
        <v>1</v>
      </c>
      <c r="N164" s="196" t="s">
        <v>37</v>
      </c>
      <c r="O164" s="71"/>
      <c r="P164" s="197">
        <f>O164*H164</f>
        <v>0</v>
      </c>
      <c r="Q164" s="197">
        <v>9E-05</v>
      </c>
      <c r="R164" s="197">
        <f>Q164*H164</f>
        <v>9E-05</v>
      </c>
      <c r="S164" s="197">
        <v>0</v>
      </c>
      <c r="T164" s="198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9" t="s">
        <v>197</v>
      </c>
      <c r="AT164" s="199" t="s">
        <v>136</v>
      </c>
      <c r="AU164" s="199" t="s">
        <v>82</v>
      </c>
      <c r="AY164" s="17" t="s">
        <v>133</v>
      </c>
      <c r="BE164" s="200">
        <f>IF(N164="základní",J164,0)</f>
        <v>0</v>
      </c>
      <c r="BF164" s="200">
        <f>IF(N164="snížená",J164,0)</f>
        <v>0</v>
      </c>
      <c r="BG164" s="200">
        <f>IF(N164="zákl. přenesená",J164,0)</f>
        <v>0</v>
      </c>
      <c r="BH164" s="200">
        <f>IF(N164="sníž. přenesená",J164,0)</f>
        <v>0</v>
      </c>
      <c r="BI164" s="200">
        <f>IF(N164="nulová",J164,0)</f>
        <v>0</v>
      </c>
      <c r="BJ164" s="17" t="s">
        <v>80</v>
      </c>
      <c r="BK164" s="200">
        <f>ROUND(I164*H164,2)</f>
        <v>0</v>
      </c>
      <c r="BL164" s="17" t="s">
        <v>197</v>
      </c>
      <c r="BM164" s="199" t="s">
        <v>724</v>
      </c>
    </row>
    <row r="165" spans="1:65" s="2" customFormat="1" ht="16.5" customHeight="1">
      <c r="A165" s="34"/>
      <c r="B165" s="35"/>
      <c r="C165" s="234" t="s">
        <v>212</v>
      </c>
      <c r="D165" s="234" t="s">
        <v>200</v>
      </c>
      <c r="E165" s="235" t="s">
        <v>209</v>
      </c>
      <c r="F165" s="236" t="s">
        <v>210</v>
      </c>
      <c r="G165" s="237" t="s">
        <v>139</v>
      </c>
      <c r="H165" s="238">
        <v>1</v>
      </c>
      <c r="I165" s="239"/>
      <c r="J165" s="240">
        <f>ROUND(I165*H165,2)</f>
        <v>0</v>
      </c>
      <c r="K165" s="241"/>
      <c r="L165" s="242"/>
      <c r="M165" s="243" t="s">
        <v>1</v>
      </c>
      <c r="N165" s="244" t="s">
        <v>37</v>
      </c>
      <c r="O165" s="71"/>
      <c r="P165" s="197">
        <f>O165*H165</f>
        <v>0</v>
      </c>
      <c r="Q165" s="197">
        <v>0.00015</v>
      </c>
      <c r="R165" s="197">
        <f>Q165*H165</f>
        <v>0.00015</v>
      </c>
      <c r="S165" s="197">
        <v>0</v>
      </c>
      <c r="T165" s="198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9" t="s">
        <v>203</v>
      </c>
      <c r="AT165" s="199" t="s">
        <v>200</v>
      </c>
      <c r="AU165" s="199" t="s">
        <v>82</v>
      </c>
      <c r="AY165" s="17" t="s">
        <v>133</v>
      </c>
      <c r="BE165" s="200">
        <f>IF(N165="základní",J165,0)</f>
        <v>0</v>
      </c>
      <c r="BF165" s="200">
        <f>IF(N165="snížená",J165,0)</f>
        <v>0</v>
      </c>
      <c r="BG165" s="200">
        <f>IF(N165="zákl. přenesená",J165,0)</f>
        <v>0</v>
      </c>
      <c r="BH165" s="200">
        <f>IF(N165="sníž. přenesená",J165,0)</f>
        <v>0</v>
      </c>
      <c r="BI165" s="200">
        <f>IF(N165="nulová",J165,0)</f>
        <v>0</v>
      </c>
      <c r="BJ165" s="17" t="s">
        <v>80</v>
      </c>
      <c r="BK165" s="200">
        <f>ROUND(I165*H165,2)</f>
        <v>0</v>
      </c>
      <c r="BL165" s="17" t="s">
        <v>197</v>
      </c>
      <c r="BM165" s="199" t="s">
        <v>725</v>
      </c>
    </row>
    <row r="166" spans="1:65" s="2" customFormat="1" ht="16.5" customHeight="1">
      <c r="A166" s="34"/>
      <c r="B166" s="35"/>
      <c r="C166" s="187" t="s">
        <v>217</v>
      </c>
      <c r="D166" s="187" t="s">
        <v>136</v>
      </c>
      <c r="E166" s="188" t="s">
        <v>213</v>
      </c>
      <c r="F166" s="189" t="s">
        <v>214</v>
      </c>
      <c r="G166" s="190" t="s">
        <v>196</v>
      </c>
      <c r="H166" s="191">
        <v>1</v>
      </c>
      <c r="I166" s="192"/>
      <c r="J166" s="193">
        <f>ROUND(I166*H166,2)</f>
        <v>0</v>
      </c>
      <c r="K166" s="194"/>
      <c r="L166" s="39"/>
      <c r="M166" s="195" t="s">
        <v>1</v>
      </c>
      <c r="N166" s="196" t="s">
        <v>37</v>
      </c>
      <c r="O166" s="71"/>
      <c r="P166" s="197">
        <f>O166*H166</f>
        <v>0</v>
      </c>
      <c r="Q166" s="197">
        <v>0</v>
      </c>
      <c r="R166" s="197">
        <f>Q166*H166</f>
        <v>0</v>
      </c>
      <c r="S166" s="197">
        <v>0.00156</v>
      </c>
      <c r="T166" s="198">
        <f>S166*H166</f>
        <v>0.00156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9" t="s">
        <v>197</v>
      </c>
      <c r="AT166" s="199" t="s">
        <v>136</v>
      </c>
      <c r="AU166" s="199" t="s">
        <v>82</v>
      </c>
      <c r="AY166" s="17" t="s">
        <v>133</v>
      </c>
      <c r="BE166" s="200">
        <f>IF(N166="základní",J166,0)</f>
        <v>0</v>
      </c>
      <c r="BF166" s="200">
        <f>IF(N166="snížená",J166,0)</f>
        <v>0</v>
      </c>
      <c r="BG166" s="200">
        <f>IF(N166="zákl. přenesená",J166,0)</f>
        <v>0</v>
      </c>
      <c r="BH166" s="200">
        <f>IF(N166="sníž. přenesená",J166,0)</f>
        <v>0</v>
      </c>
      <c r="BI166" s="200">
        <f>IF(N166="nulová",J166,0)</f>
        <v>0</v>
      </c>
      <c r="BJ166" s="17" t="s">
        <v>80</v>
      </c>
      <c r="BK166" s="200">
        <f>ROUND(I166*H166,2)</f>
        <v>0</v>
      </c>
      <c r="BL166" s="17" t="s">
        <v>197</v>
      </c>
      <c r="BM166" s="199" t="s">
        <v>726</v>
      </c>
    </row>
    <row r="167" spans="2:51" s="13" customFormat="1" ht="11.25">
      <c r="B167" s="201"/>
      <c r="C167" s="202"/>
      <c r="D167" s="203" t="s">
        <v>148</v>
      </c>
      <c r="E167" s="204" t="s">
        <v>1</v>
      </c>
      <c r="F167" s="205" t="s">
        <v>216</v>
      </c>
      <c r="G167" s="202"/>
      <c r="H167" s="204" t="s">
        <v>1</v>
      </c>
      <c r="I167" s="206"/>
      <c r="J167" s="202"/>
      <c r="K167" s="202"/>
      <c r="L167" s="207"/>
      <c r="M167" s="208"/>
      <c r="N167" s="209"/>
      <c r="O167" s="209"/>
      <c r="P167" s="209"/>
      <c r="Q167" s="209"/>
      <c r="R167" s="209"/>
      <c r="S167" s="209"/>
      <c r="T167" s="210"/>
      <c r="AT167" s="211" t="s">
        <v>148</v>
      </c>
      <c r="AU167" s="211" t="s">
        <v>82</v>
      </c>
      <c r="AV167" s="13" t="s">
        <v>80</v>
      </c>
      <c r="AW167" s="13" t="s">
        <v>30</v>
      </c>
      <c r="AX167" s="13" t="s">
        <v>72</v>
      </c>
      <c r="AY167" s="211" t="s">
        <v>133</v>
      </c>
    </row>
    <row r="168" spans="2:51" s="14" customFormat="1" ht="11.25">
      <c r="B168" s="212"/>
      <c r="C168" s="213"/>
      <c r="D168" s="203" t="s">
        <v>148</v>
      </c>
      <c r="E168" s="214" t="s">
        <v>1</v>
      </c>
      <c r="F168" s="215" t="s">
        <v>80</v>
      </c>
      <c r="G168" s="213"/>
      <c r="H168" s="216">
        <v>1</v>
      </c>
      <c r="I168" s="217"/>
      <c r="J168" s="213"/>
      <c r="K168" s="213"/>
      <c r="L168" s="218"/>
      <c r="M168" s="219"/>
      <c r="N168" s="220"/>
      <c r="O168" s="220"/>
      <c r="P168" s="220"/>
      <c r="Q168" s="220"/>
      <c r="R168" s="220"/>
      <c r="S168" s="220"/>
      <c r="T168" s="221"/>
      <c r="AT168" s="222" t="s">
        <v>148</v>
      </c>
      <c r="AU168" s="222" t="s">
        <v>82</v>
      </c>
      <c r="AV168" s="14" t="s">
        <v>82</v>
      </c>
      <c r="AW168" s="14" t="s">
        <v>30</v>
      </c>
      <c r="AX168" s="14" t="s">
        <v>80</v>
      </c>
      <c r="AY168" s="222" t="s">
        <v>133</v>
      </c>
    </row>
    <row r="169" spans="1:65" s="2" customFormat="1" ht="16.5" customHeight="1">
      <c r="A169" s="34"/>
      <c r="B169" s="35"/>
      <c r="C169" s="187" t="s">
        <v>197</v>
      </c>
      <c r="D169" s="187" t="s">
        <v>136</v>
      </c>
      <c r="E169" s="188" t="s">
        <v>218</v>
      </c>
      <c r="F169" s="189" t="s">
        <v>219</v>
      </c>
      <c r="G169" s="190" t="s">
        <v>196</v>
      </c>
      <c r="H169" s="191">
        <v>2</v>
      </c>
      <c r="I169" s="192"/>
      <c r="J169" s="193">
        <f>ROUND(I169*H169,2)</f>
        <v>0</v>
      </c>
      <c r="K169" s="194"/>
      <c r="L169" s="39"/>
      <c r="M169" s="195" t="s">
        <v>1</v>
      </c>
      <c r="N169" s="196" t="s">
        <v>37</v>
      </c>
      <c r="O169" s="71"/>
      <c r="P169" s="197">
        <f>O169*H169</f>
        <v>0</v>
      </c>
      <c r="Q169" s="197">
        <v>0</v>
      </c>
      <c r="R169" s="197">
        <f>Q169*H169</f>
        <v>0</v>
      </c>
      <c r="S169" s="197">
        <v>0.00086</v>
      </c>
      <c r="T169" s="198">
        <f>S169*H169</f>
        <v>0.00172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9" t="s">
        <v>197</v>
      </c>
      <c r="AT169" s="199" t="s">
        <v>136</v>
      </c>
      <c r="AU169" s="199" t="s">
        <v>82</v>
      </c>
      <c r="AY169" s="17" t="s">
        <v>133</v>
      </c>
      <c r="BE169" s="200">
        <f>IF(N169="základní",J169,0)</f>
        <v>0</v>
      </c>
      <c r="BF169" s="200">
        <f>IF(N169="snížená",J169,0)</f>
        <v>0</v>
      </c>
      <c r="BG169" s="200">
        <f>IF(N169="zákl. přenesená",J169,0)</f>
        <v>0</v>
      </c>
      <c r="BH169" s="200">
        <f>IF(N169="sníž. přenesená",J169,0)</f>
        <v>0</v>
      </c>
      <c r="BI169" s="200">
        <f>IF(N169="nulová",J169,0)</f>
        <v>0</v>
      </c>
      <c r="BJ169" s="17" t="s">
        <v>80</v>
      </c>
      <c r="BK169" s="200">
        <f>ROUND(I169*H169,2)</f>
        <v>0</v>
      </c>
      <c r="BL169" s="17" t="s">
        <v>197</v>
      </c>
      <c r="BM169" s="199" t="s">
        <v>727</v>
      </c>
    </row>
    <row r="170" spans="2:51" s="13" customFormat="1" ht="11.25">
      <c r="B170" s="201"/>
      <c r="C170" s="202"/>
      <c r="D170" s="203" t="s">
        <v>148</v>
      </c>
      <c r="E170" s="204" t="s">
        <v>1</v>
      </c>
      <c r="F170" s="205" t="s">
        <v>221</v>
      </c>
      <c r="G170" s="202"/>
      <c r="H170" s="204" t="s">
        <v>1</v>
      </c>
      <c r="I170" s="206"/>
      <c r="J170" s="202"/>
      <c r="K170" s="202"/>
      <c r="L170" s="207"/>
      <c r="M170" s="208"/>
      <c r="N170" s="209"/>
      <c r="O170" s="209"/>
      <c r="P170" s="209"/>
      <c r="Q170" s="209"/>
      <c r="R170" s="209"/>
      <c r="S170" s="209"/>
      <c r="T170" s="210"/>
      <c r="AT170" s="211" t="s">
        <v>148</v>
      </c>
      <c r="AU170" s="211" t="s">
        <v>82</v>
      </c>
      <c r="AV170" s="13" t="s">
        <v>80</v>
      </c>
      <c r="AW170" s="13" t="s">
        <v>30</v>
      </c>
      <c r="AX170" s="13" t="s">
        <v>72</v>
      </c>
      <c r="AY170" s="211" t="s">
        <v>133</v>
      </c>
    </row>
    <row r="171" spans="2:51" s="14" customFormat="1" ht="11.25">
      <c r="B171" s="212"/>
      <c r="C171" s="213"/>
      <c r="D171" s="203" t="s">
        <v>148</v>
      </c>
      <c r="E171" s="214" t="s">
        <v>1</v>
      </c>
      <c r="F171" s="215" t="s">
        <v>80</v>
      </c>
      <c r="G171" s="213"/>
      <c r="H171" s="216">
        <v>1</v>
      </c>
      <c r="I171" s="217"/>
      <c r="J171" s="213"/>
      <c r="K171" s="213"/>
      <c r="L171" s="218"/>
      <c r="M171" s="219"/>
      <c r="N171" s="220"/>
      <c r="O171" s="220"/>
      <c r="P171" s="220"/>
      <c r="Q171" s="220"/>
      <c r="R171" s="220"/>
      <c r="S171" s="220"/>
      <c r="T171" s="221"/>
      <c r="AT171" s="222" t="s">
        <v>148</v>
      </c>
      <c r="AU171" s="222" t="s">
        <v>82</v>
      </c>
      <c r="AV171" s="14" t="s">
        <v>82</v>
      </c>
      <c r="AW171" s="14" t="s">
        <v>30</v>
      </c>
      <c r="AX171" s="14" t="s">
        <v>72</v>
      </c>
      <c r="AY171" s="222" t="s">
        <v>133</v>
      </c>
    </row>
    <row r="172" spans="2:51" s="13" customFormat="1" ht="11.25">
      <c r="B172" s="201"/>
      <c r="C172" s="202"/>
      <c r="D172" s="203" t="s">
        <v>148</v>
      </c>
      <c r="E172" s="204" t="s">
        <v>1</v>
      </c>
      <c r="F172" s="205" t="s">
        <v>222</v>
      </c>
      <c r="G172" s="202"/>
      <c r="H172" s="204" t="s">
        <v>1</v>
      </c>
      <c r="I172" s="206"/>
      <c r="J172" s="202"/>
      <c r="K172" s="202"/>
      <c r="L172" s="207"/>
      <c r="M172" s="208"/>
      <c r="N172" s="209"/>
      <c r="O172" s="209"/>
      <c r="P172" s="209"/>
      <c r="Q172" s="209"/>
      <c r="R172" s="209"/>
      <c r="S172" s="209"/>
      <c r="T172" s="210"/>
      <c r="AT172" s="211" t="s">
        <v>148</v>
      </c>
      <c r="AU172" s="211" t="s">
        <v>82</v>
      </c>
      <c r="AV172" s="13" t="s">
        <v>80</v>
      </c>
      <c r="AW172" s="13" t="s">
        <v>30</v>
      </c>
      <c r="AX172" s="13" t="s">
        <v>72</v>
      </c>
      <c r="AY172" s="211" t="s">
        <v>133</v>
      </c>
    </row>
    <row r="173" spans="2:51" s="14" customFormat="1" ht="11.25">
      <c r="B173" s="212"/>
      <c r="C173" s="213"/>
      <c r="D173" s="203" t="s">
        <v>148</v>
      </c>
      <c r="E173" s="214" t="s">
        <v>1</v>
      </c>
      <c r="F173" s="215" t="s">
        <v>80</v>
      </c>
      <c r="G173" s="213"/>
      <c r="H173" s="216">
        <v>1</v>
      </c>
      <c r="I173" s="217"/>
      <c r="J173" s="213"/>
      <c r="K173" s="213"/>
      <c r="L173" s="218"/>
      <c r="M173" s="219"/>
      <c r="N173" s="220"/>
      <c r="O173" s="220"/>
      <c r="P173" s="220"/>
      <c r="Q173" s="220"/>
      <c r="R173" s="220"/>
      <c r="S173" s="220"/>
      <c r="T173" s="221"/>
      <c r="AT173" s="222" t="s">
        <v>148</v>
      </c>
      <c r="AU173" s="222" t="s">
        <v>82</v>
      </c>
      <c r="AV173" s="14" t="s">
        <v>82</v>
      </c>
      <c r="AW173" s="14" t="s">
        <v>30</v>
      </c>
      <c r="AX173" s="14" t="s">
        <v>72</v>
      </c>
      <c r="AY173" s="222" t="s">
        <v>133</v>
      </c>
    </row>
    <row r="174" spans="2:51" s="15" customFormat="1" ht="11.25">
      <c r="B174" s="223"/>
      <c r="C174" s="224"/>
      <c r="D174" s="203" t="s">
        <v>148</v>
      </c>
      <c r="E174" s="225" t="s">
        <v>1</v>
      </c>
      <c r="F174" s="226" t="s">
        <v>156</v>
      </c>
      <c r="G174" s="224"/>
      <c r="H174" s="227">
        <v>2</v>
      </c>
      <c r="I174" s="228"/>
      <c r="J174" s="224"/>
      <c r="K174" s="224"/>
      <c r="L174" s="229"/>
      <c r="M174" s="230"/>
      <c r="N174" s="231"/>
      <c r="O174" s="231"/>
      <c r="P174" s="231"/>
      <c r="Q174" s="231"/>
      <c r="R174" s="231"/>
      <c r="S174" s="231"/>
      <c r="T174" s="232"/>
      <c r="AT174" s="233" t="s">
        <v>148</v>
      </c>
      <c r="AU174" s="233" t="s">
        <v>82</v>
      </c>
      <c r="AV174" s="15" t="s">
        <v>140</v>
      </c>
      <c r="AW174" s="15" t="s">
        <v>30</v>
      </c>
      <c r="AX174" s="15" t="s">
        <v>80</v>
      </c>
      <c r="AY174" s="233" t="s">
        <v>133</v>
      </c>
    </row>
    <row r="175" spans="1:65" s="2" customFormat="1" ht="16.5" customHeight="1">
      <c r="A175" s="34"/>
      <c r="B175" s="35"/>
      <c r="C175" s="187" t="s">
        <v>226</v>
      </c>
      <c r="D175" s="187" t="s">
        <v>136</v>
      </c>
      <c r="E175" s="188" t="s">
        <v>223</v>
      </c>
      <c r="F175" s="189" t="s">
        <v>224</v>
      </c>
      <c r="G175" s="190" t="s">
        <v>139</v>
      </c>
      <c r="H175" s="191">
        <v>1</v>
      </c>
      <c r="I175" s="192"/>
      <c r="J175" s="193">
        <f aca="true" t="shared" si="0" ref="J175:J186">ROUND(I175*H175,2)</f>
        <v>0</v>
      </c>
      <c r="K175" s="194"/>
      <c r="L175" s="39"/>
      <c r="M175" s="195" t="s">
        <v>1</v>
      </c>
      <c r="N175" s="196" t="s">
        <v>37</v>
      </c>
      <c r="O175" s="71"/>
      <c r="P175" s="197">
        <f aca="true" t="shared" si="1" ref="P175:P186">O175*H175</f>
        <v>0</v>
      </c>
      <c r="Q175" s="197">
        <v>0</v>
      </c>
      <c r="R175" s="197">
        <f aca="true" t="shared" si="2" ref="R175:R186">Q175*H175</f>
        <v>0</v>
      </c>
      <c r="S175" s="197">
        <v>0</v>
      </c>
      <c r="T175" s="198">
        <f aca="true" t="shared" si="3" ref="T175:T186"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9" t="s">
        <v>197</v>
      </c>
      <c r="AT175" s="199" t="s">
        <v>136</v>
      </c>
      <c r="AU175" s="199" t="s">
        <v>82</v>
      </c>
      <c r="AY175" s="17" t="s">
        <v>133</v>
      </c>
      <c r="BE175" s="200">
        <f aca="true" t="shared" si="4" ref="BE175:BE186">IF(N175="základní",J175,0)</f>
        <v>0</v>
      </c>
      <c r="BF175" s="200">
        <f aca="true" t="shared" si="5" ref="BF175:BF186">IF(N175="snížená",J175,0)</f>
        <v>0</v>
      </c>
      <c r="BG175" s="200">
        <f aca="true" t="shared" si="6" ref="BG175:BG186">IF(N175="zákl. přenesená",J175,0)</f>
        <v>0</v>
      </c>
      <c r="BH175" s="200">
        <f aca="true" t="shared" si="7" ref="BH175:BH186">IF(N175="sníž. přenesená",J175,0)</f>
        <v>0</v>
      </c>
      <c r="BI175" s="200">
        <f aca="true" t="shared" si="8" ref="BI175:BI186">IF(N175="nulová",J175,0)</f>
        <v>0</v>
      </c>
      <c r="BJ175" s="17" t="s">
        <v>80</v>
      </c>
      <c r="BK175" s="200">
        <f aca="true" t="shared" si="9" ref="BK175:BK186">ROUND(I175*H175,2)</f>
        <v>0</v>
      </c>
      <c r="BL175" s="17" t="s">
        <v>197</v>
      </c>
      <c r="BM175" s="199" t="s">
        <v>728</v>
      </c>
    </row>
    <row r="176" spans="1:65" s="2" customFormat="1" ht="24.2" customHeight="1">
      <c r="A176" s="34"/>
      <c r="B176" s="35"/>
      <c r="C176" s="234" t="s">
        <v>230</v>
      </c>
      <c r="D176" s="234" t="s">
        <v>200</v>
      </c>
      <c r="E176" s="235" t="s">
        <v>227</v>
      </c>
      <c r="F176" s="236" t="s">
        <v>228</v>
      </c>
      <c r="G176" s="237" t="s">
        <v>139</v>
      </c>
      <c r="H176" s="238">
        <v>1</v>
      </c>
      <c r="I176" s="239"/>
      <c r="J176" s="240">
        <f t="shared" si="0"/>
        <v>0</v>
      </c>
      <c r="K176" s="241"/>
      <c r="L176" s="242"/>
      <c r="M176" s="243" t="s">
        <v>1</v>
      </c>
      <c r="N176" s="244" t="s">
        <v>37</v>
      </c>
      <c r="O176" s="71"/>
      <c r="P176" s="197">
        <f t="shared" si="1"/>
        <v>0</v>
      </c>
      <c r="Q176" s="197">
        <v>0.0018</v>
      </c>
      <c r="R176" s="197">
        <f t="shared" si="2"/>
        <v>0.0018</v>
      </c>
      <c r="S176" s="197">
        <v>0</v>
      </c>
      <c r="T176" s="198">
        <f t="shared" si="3"/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9" t="s">
        <v>203</v>
      </c>
      <c r="AT176" s="199" t="s">
        <v>200</v>
      </c>
      <c r="AU176" s="199" t="s">
        <v>82</v>
      </c>
      <c r="AY176" s="17" t="s">
        <v>133</v>
      </c>
      <c r="BE176" s="200">
        <f t="shared" si="4"/>
        <v>0</v>
      </c>
      <c r="BF176" s="200">
        <f t="shared" si="5"/>
        <v>0</v>
      </c>
      <c r="BG176" s="200">
        <f t="shared" si="6"/>
        <v>0</v>
      </c>
      <c r="BH176" s="200">
        <f t="shared" si="7"/>
        <v>0</v>
      </c>
      <c r="BI176" s="200">
        <f t="shared" si="8"/>
        <v>0</v>
      </c>
      <c r="BJ176" s="17" t="s">
        <v>80</v>
      </c>
      <c r="BK176" s="200">
        <f t="shared" si="9"/>
        <v>0</v>
      </c>
      <c r="BL176" s="17" t="s">
        <v>197</v>
      </c>
      <c r="BM176" s="199" t="s">
        <v>729</v>
      </c>
    </row>
    <row r="177" spans="1:65" s="2" customFormat="1" ht="24.2" customHeight="1">
      <c r="A177" s="34"/>
      <c r="B177" s="35"/>
      <c r="C177" s="187" t="s">
        <v>234</v>
      </c>
      <c r="D177" s="187" t="s">
        <v>136</v>
      </c>
      <c r="E177" s="188" t="s">
        <v>231</v>
      </c>
      <c r="F177" s="189" t="s">
        <v>232</v>
      </c>
      <c r="G177" s="190" t="s">
        <v>139</v>
      </c>
      <c r="H177" s="191">
        <v>1</v>
      </c>
      <c r="I177" s="192"/>
      <c r="J177" s="193">
        <f t="shared" si="0"/>
        <v>0</v>
      </c>
      <c r="K177" s="194"/>
      <c r="L177" s="39"/>
      <c r="M177" s="195" t="s">
        <v>1</v>
      </c>
      <c r="N177" s="196" t="s">
        <v>37</v>
      </c>
      <c r="O177" s="71"/>
      <c r="P177" s="197">
        <f t="shared" si="1"/>
        <v>0</v>
      </c>
      <c r="Q177" s="197">
        <v>4E-05</v>
      </c>
      <c r="R177" s="197">
        <f t="shared" si="2"/>
        <v>4E-05</v>
      </c>
      <c r="S177" s="197">
        <v>0</v>
      </c>
      <c r="T177" s="198">
        <f t="shared" si="3"/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9" t="s">
        <v>197</v>
      </c>
      <c r="AT177" s="199" t="s">
        <v>136</v>
      </c>
      <c r="AU177" s="199" t="s">
        <v>82</v>
      </c>
      <c r="AY177" s="17" t="s">
        <v>133</v>
      </c>
      <c r="BE177" s="200">
        <f t="shared" si="4"/>
        <v>0</v>
      </c>
      <c r="BF177" s="200">
        <f t="shared" si="5"/>
        <v>0</v>
      </c>
      <c r="BG177" s="200">
        <f t="shared" si="6"/>
        <v>0</v>
      </c>
      <c r="BH177" s="200">
        <f t="shared" si="7"/>
        <v>0</v>
      </c>
      <c r="BI177" s="200">
        <f t="shared" si="8"/>
        <v>0</v>
      </c>
      <c r="BJ177" s="17" t="s">
        <v>80</v>
      </c>
      <c r="BK177" s="200">
        <f t="shared" si="9"/>
        <v>0</v>
      </c>
      <c r="BL177" s="17" t="s">
        <v>197</v>
      </c>
      <c r="BM177" s="199" t="s">
        <v>730</v>
      </c>
    </row>
    <row r="178" spans="1:65" s="2" customFormat="1" ht="16.5" customHeight="1">
      <c r="A178" s="34"/>
      <c r="B178" s="35"/>
      <c r="C178" s="234" t="s">
        <v>238</v>
      </c>
      <c r="D178" s="234" t="s">
        <v>200</v>
      </c>
      <c r="E178" s="235" t="s">
        <v>235</v>
      </c>
      <c r="F178" s="236" t="s">
        <v>236</v>
      </c>
      <c r="G178" s="237" t="s">
        <v>139</v>
      </c>
      <c r="H178" s="238">
        <v>1</v>
      </c>
      <c r="I178" s="239"/>
      <c r="J178" s="240">
        <f t="shared" si="0"/>
        <v>0</v>
      </c>
      <c r="K178" s="241"/>
      <c r="L178" s="242"/>
      <c r="M178" s="243" t="s">
        <v>1</v>
      </c>
      <c r="N178" s="244" t="s">
        <v>37</v>
      </c>
      <c r="O178" s="71"/>
      <c r="P178" s="197">
        <f t="shared" si="1"/>
        <v>0</v>
      </c>
      <c r="Q178" s="197">
        <v>0.00147</v>
      </c>
      <c r="R178" s="197">
        <f t="shared" si="2"/>
        <v>0.00147</v>
      </c>
      <c r="S178" s="197">
        <v>0</v>
      </c>
      <c r="T178" s="198">
        <f t="shared" si="3"/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9" t="s">
        <v>203</v>
      </c>
      <c r="AT178" s="199" t="s">
        <v>200</v>
      </c>
      <c r="AU178" s="199" t="s">
        <v>82</v>
      </c>
      <c r="AY178" s="17" t="s">
        <v>133</v>
      </c>
      <c r="BE178" s="200">
        <f t="shared" si="4"/>
        <v>0</v>
      </c>
      <c r="BF178" s="200">
        <f t="shared" si="5"/>
        <v>0</v>
      </c>
      <c r="BG178" s="200">
        <f t="shared" si="6"/>
        <v>0</v>
      </c>
      <c r="BH178" s="200">
        <f t="shared" si="7"/>
        <v>0</v>
      </c>
      <c r="BI178" s="200">
        <f t="shared" si="8"/>
        <v>0</v>
      </c>
      <c r="BJ178" s="17" t="s">
        <v>80</v>
      </c>
      <c r="BK178" s="200">
        <f t="shared" si="9"/>
        <v>0</v>
      </c>
      <c r="BL178" s="17" t="s">
        <v>197</v>
      </c>
      <c r="BM178" s="199" t="s">
        <v>731</v>
      </c>
    </row>
    <row r="179" spans="1:65" s="2" customFormat="1" ht="24.2" customHeight="1">
      <c r="A179" s="34"/>
      <c r="B179" s="35"/>
      <c r="C179" s="187" t="s">
        <v>7</v>
      </c>
      <c r="D179" s="187" t="s">
        <v>136</v>
      </c>
      <c r="E179" s="188" t="s">
        <v>239</v>
      </c>
      <c r="F179" s="189" t="s">
        <v>240</v>
      </c>
      <c r="G179" s="190" t="s">
        <v>139</v>
      </c>
      <c r="H179" s="191">
        <v>1</v>
      </c>
      <c r="I179" s="192"/>
      <c r="J179" s="193">
        <f t="shared" si="0"/>
        <v>0</v>
      </c>
      <c r="K179" s="194"/>
      <c r="L179" s="39"/>
      <c r="M179" s="195" t="s">
        <v>1</v>
      </c>
      <c r="N179" s="196" t="s">
        <v>37</v>
      </c>
      <c r="O179" s="71"/>
      <c r="P179" s="197">
        <f t="shared" si="1"/>
        <v>0</v>
      </c>
      <c r="Q179" s="197">
        <v>0.00012</v>
      </c>
      <c r="R179" s="197">
        <f t="shared" si="2"/>
        <v>0.00012</v>
      </c>
      <c r="S179" s="197">
        <v>0</v>
      </c>
      <c r="T179" s="198">
        <f t="shared" si="3"/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9" t="s">
        <v>197</v>
      </c>
      <c r="AT179" s="199" t="s">
        <v>136</v>
      </c>
      <c r="AU179" s="199" t="s">
        <v>82</v>
      </c>
      <c r="AY179" s="17" t="s">
        <v>133</v>
      </c>
      <c r="BE179" s="200">
        <f t="shared" si="4"/>
        <v>0</v>
      </c>
      <c r="BF179" s="200">
        <f t="shared" si="5"/>
        <v>0</v>
      </c>
      <c r="BG179" s="200">
        <f t="shared" si="6"/>
        <v>0</v>
      </c>
      <c r="BH179" s="200">
        <f t="shared" si="7"/>
        <v>0</v>
      </c>
      <c r="BI179" s="200">
        <f t="shared" si="8"/>
        <v>0</v>
      </c>
      <c r="BJ179" s="17" t="s">
        <v>80</v>
      </c>
      <c r="BK179" s="200">
        <f t="shared" si="9"/>
        <v>0</v>
      </c>
      <c r="BL179" s="17" t="s">
        <v>197</v>
      </c>
      <c r="BM179" s="199" t="s">
        <v>732</v>
      </c>
    </row>
    <row r="180" spans="1:65" s="2" customFormat="1" ht="16.5" customHeight="1">
      <c r="A180" s="34"/>
      <c r="B180" s="35"/>
      <c r="C180" s="234" t="s">
        <v>245</v>
      </c>
      <c r="D180" s="234" t="s">
        <v>200</v>
      </c>
      <c r="E180" s="235" t="s">
        <v>242</v>
      </c>
      <c r="F180" s="236" t="s">
        <v>243</v>
      </c>
      <c r="G180" s="237" t="s">
        <v>139</v>
      </c>
      <c r="H180" s="238">
        <v>1</v>
      </c>
      <c r="I180" s="239"/>
      <c r="J180" s="240">
        <f t="shared" si="0"/>
        <v>0</v>
      </c>
      <c r="K180" s="241"/>
      <c r="L180" s="242"/>
      <c r="M180" s="243" t="s">
        <v>1</v>
      </c>
      <c r="N180" s="244" t="s">
        <v>37</v>
      </c>
      <c r="O180" s="71"/>
      <c r="P180" s="197">
        <f t="shared" si="1"/>
        <v>0</v>
      </c>
      <c r="Q180" s="197">
        <v>0.0018</v>
      </c>
      <c r="R180" s="197">
        <f t="shared" si="2"/>
        <v>0.0018</v>
      </c>
      <c r="S180" s="197">
        <v>0</v>
      </c>
      <c r="T180" s="198">
        <f t="shared" si="3"/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9" t="s">
        <v>203</v>
      </c>
      <c r="AT180" s="199" t="s">
        <v>200</v>
      </c>
      <c r="AU180" s="199" t="s">
        <v>82</v>
      </c>
      <c r="AY180" s="17" t="s">
        <v>133</v>
      </c>
      <c r="BE180" s="200">
        <f t="shared" si="4"/>
        <v>0</v>
      </c>
      <c r="BF180" s="200">
        <f t="shared" si="5"/>
        <v>0</v>
      </c>
      <c r="BG180" s="200">
        <f t="shared" si="6"/>
        <v>0</v>
      </c>
      <c r="BH180" s="200">
        <f t="shared" si="7"/>
        <v>0</v>
      </c>
      <c r="BI180" s="200">
        <f t="shared" si="8"/>
        <v>0</v>
      </c>
      <c r="BJ180" s="17" t="s">
        <v>80</v>
      </c>
      <c r="BK180" s="200">
        <f t="shared" si="9"/>
        <v>0</v>
      </c>
      <c r="BL180" s="17" t="s">
        <v>197</v>
      </c>
      <c r="BM180" s="199" t="s">
        <v>733</v>
      </c>
    </row>
    <row r="181" spans="1:65" s="2" customFormat="1" ht="16.5" customHeight="1">
      <c r="A181" s="34"/>
      <c r="B181" s="35"/>
      <c r="C181" s="234" t="s">
        <v>250</v>
      </c>
      <c r="D181" s="234" t="s">
        <v>200</v>
      </c>
      <c r="E181" s="235" t="s">
        <v>246</v>
      </c>
      <c r="F181" s="236" t="s">
        <v>247</v>
      </c>
      <c r="G181" s="237" t="s">
        <v>248</v>
      </c>
      <c r="H181" s="238">
        <v>1</v>
      </c>
      <c r="I181" s="239"/>
      <c r="J181" s="240">
        <f t="shared" si="0"/>
        <v>0</v>
      </c>
      <c r="K181" s="241"/>
      <c r="L181" s="242"/>
      <c r="M181" s="243" t="s">
        <v>1</v>
      </c>
      <c r="N181" s="244" t="s">
        <v>37</v>
      </c>
      <c r="O181" s="71"/>
      <c r="P181" s="197">
        <f t="shared" si="1"/>
        <v>0</v>
      </c>
      <c r="Q181" s="197">
        <v>0.00098</v>
      </c>
      <c r="R181" s="197">
        <f t="shared" si="2"/>
        <v>0.00098</v>
      </c>
      <c r="S181" s="197">
        <v>0</v>
      </c>
      <c r="T181" s="198">
        <f t="shared" si="3"/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9" t="s">
        <v>203</v>
      </c>
      <c r="AT181" s="199" t="s">
        <v>200</v>
      </c>
      <c r="AU181" s="199" t="s">
        <v>82</v>
      </c>
      <c r="AY181" s="17" t="s">
        <v>133</v>
      </c>
      <c r="BE181" s="200">
        <f t="shared" si="4"/>
        <v>0</v>
      </c>
      <c r="BF181" s="200">
        <f t="shared" si="5"/>
        <v>0</v>
      </c>
      <c r="BG181" s="200">
        <f t="shared" si="6"/>
        <v>0</v>
      </c>
      <c r="BH181" s="200">
        <f t="shared" si="7"/>
        <v>0</v>
      </c>
      <c r="BI181" s="200">
        <f t="shared" si="8"/>
        <v>0</v>
      </c>
      <c r="BJ181" s="17" t="s">
        <v>80</v>
      </c>
      <c r="BK181" s="200">
        <f t="shared" si="9"/>
        <v>0</v>
      </c>
      <c r="BL181" s="17" t="s">
        <v>197</v>
      </c>
      <c r="BM181" s="199" t="s">
        <v>734</v>
      </c>
    </row>
    <row r="182" spans="1:65" s="2" customFormat="1" ht="24.2" customHeight="1">
      <c r="A182" s="34"/>
      <c r="B182" s="35"/>
      <c r="C182" s="187" t="s">
        <v>254</v>
      </c>
      <c r="D182" s="187" t="s">
        <v>136</v>
      </c>
      <c r="E182" s="188" t="s">
        <v>251</v>
      </c>
      <c r="F182" s="189" t="s">
        <v>252</v>
      </c>
      <c r="G182" s="190" t="s">
        <v>139</v>
      </c>
      <c r="H182" s="191">
        <v>1</v>
      </c>
      <c r="I182" s="192"/>
      <c r="J182" s="193">
        <f t="shared" si="0"/>
        <v>0</v>
      </c>
      <c r="K182" s="194"/>
      <c r="L182" s="39"/>
      <c r="M182" s="195" t="s">
        <v>1</v>
      </c>
      <c r="N182" s="196" t="s">
        <v>37</v>
      </c>
      <c r="O182" s="71"/>
      <c r="P182" s="197">
        <f t="shared" si="1"/>
        <v>0</v>
      </c>
      <c r="Q182" s="197">
        <v>0.00028</v>
      </c>
      <c r="R182" s="197">
        <f t="shared" si="2"/>
        <v>0.00028</v>
      </c>
      <c r="S182" s="197">
        <v>0</v>
      </c>
      <c r="T182" s="198">
        <f t="shared" si="3"/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9" t="s">
        <v>197</v>
      </c>
      <c r="AT182" s="199" t="s">
        <v>136</v>
      </c>
      <c r="AU182" s="199" t="s">
        <v>82</v>
      </c>
      <c r="AY182" s="17" t="s">
        <v>133</v>
      </c>
      <c r="BE182" s="200">
        <f t="shared" si="4"/>
        <v>0</v>
      </c>
      <c r="BF182" s="200">
        <f t="shared" si="5"/>
        <v>0</v>
      </c>
      <c r="BG182" s="200">
        <f t="shared" si="6"/>
        <v>0</v>
      </c>
      <c r="BH182" s="200">
        <f t="shared" si="7"/>
        <v>0</v>
      </c>
      <c r="BI182" s="200">
        <f t="shared" si="8"/>
        <v>0</v>
      </c>
      <c r="BJ182" s="17" t="s">
        <v>80</v>
      </c>
      <c r="BK182" s="200">
        <f t="shared" si="9"/>
        <v>0</v>
      </c>
      <c r="BL182" s="17" t="s">
        <v>197</v>
      </c>
      <c r="BM182" s="199" t="s">
        <v>735</v>
      </c>
    </row>
    <row r="183" spans="1:65" s="2" customFormat="1" ht="24.2" customHeight="1">
      <c r="A183" s="34"/>
      <c r="B183" s="35"/>
      <c r="C183" s="234" t="s">
        <v>258</v>
      </c>
      <c r="D183" s="234" t="s">
        <v>200</v>
      </c>
      <c r="E183" s="235" t="s">
        <v>255</v>
      </c>
      <c r="F183" s="236" t="s">
        <v>256</v>
      </c>
      <c r="G183" s="237" t="s">
        <v>139</v>
      </c>
      <c r="H183" s="238">
        <v>1</v>
      </c>
      <c r="I183" s="239"/>
      <c r="J183" s="240">
        <f t="shared" si="0"/>
        <v>0</v>
      </c>
      <c r="K183" s="241"/>
      <c r="L183" s="242"/>
      <c r="M183" s="243" t="s">
        <v>1</v>
      </c>
      <c r="N183" s="244" t="s">
        <v>37</v>
      </c>
      <c r="O183" s="71"/>
      <c r="P183" s="197">
        <f t="shared" si="1"/>
        <v>0</v>
      </c>
      <c r="Q183" s="197">
        <v>0.00026</v>
      </c>
      <c r="R183" s="197">
        <f t="shared" si="2"/>
        <v>0.00026</v>
      </c>
      <c r="S183" s="197">
        <v>0</v>
      </c>
      <c r="T183" s="198">
        <f t="shared" si="3"/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9" t="s">
        <v>203</v>
      </c>
      <c r="AT183" s="199" t="s">
        <v>200</v>
      </c>
      <c r="AU183" s="199" t="s">
        <v>82</v>
      </c>
      <c r="AY183" s="17" t="s">
        <v>133</v>
      </c>
      <c r="BE183" s="200">
        <f t="shared" si="4"/>
        <v>0</v>
      </c>
      <c r="BF183" s="200">
        <f t="shared" si="5"/>
        <v>0</v>
      </c>
      <c r="BG183" s="200">
        <f t="shared" si="6"/>
        <v>0</v>
      </c>
      <c r="BH183" s="200">
        <f t="shared" si="7"/>
        <v>0</v>
      </c>
      <c r="BI183" s="200">
        <f t="shared" si="8"/>
        <v>0</v>
      </c>
      <c r="BJ183" s="17" t="s">
        <v>80</v>
      </c>
      <c r="BK183" s="200">
        <f t="shared" si="9"/>
        <v>0</v>
      </c>
      <c r="BL183" s="17" t="s">
        <v>197</v>
      </c>
      <c r="BM183" s="199" t="s">
        <v>736</v>
      </c>
    </row>
    <row r="184" spans="1:65" s="2" customFormat="1" ht="24.2" customHeight="1">
      <c r="A184" s="34"/>
      <c r="B184" s="35"/>
      <c r="C184" s="187" t="s">
        <v>262</v>
      </c>
      <c r="D184" s="187" t="s">
        <v>136</v>
      </c>
      <c r="E184" s="188" t="s">
        <v>494</v>
      </c>
      <c r="F184" s="189" t="s">
        <v>495</v>
      </c>
      <c r="G184" s="190" t="s">
        <v>162</v>
      </c>
      <c r="H184" s="191">
        <v>0.009</v>
      </c>
      <c r="I184" s="192"/>
      <c r="J184" s="193">
        <f t="shared" si="0"/>
        <v>0</v>
      </c>
      <c r="K184" s="194"/>
      <c r="L184" s="39"/>
      <c r="M184" s="195" t="s">
        <v>1</v>
      </c>
      <c r="N184" s="196" t="s">
        <v>37</v>
      </c>
      <c r="O184" s="71"/>
      <c r="P184" s="197">
        <f t="shared" si="1"/>
        <v>0</v>
      </c>
      <c r="Q184" s="197">
        <v>0</v>
      </c>
      <c r="R184" s="197">
        <f t="shared" si="2"/>
        <v>0</v>
      </c>
      <c r="S184" s="197">
        <v>0</v>
      </c>
      <c r="T184" s="198">
        <f t="shared" si="3"/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99" t="s">
        <v>197</v>
      </c>
      <c r="AT184" s="199" t="s">
        <v>136</v>
      </c>
      <c r="AU184" s="199" t="s">
        <v>82</v>
      </c>
      <c r="AY184" s="17" t="s">
        <v>133</v>
      </c>
      <c r="BE184" s="200">
        <f t="shared" si="4"/>
        <v>0</v>
      </c>
      <c r="BF184" s="200">
        <f t="shared" si="5"/>
        <v>0</v>
      </c>
      <c r="BG184" s="200">
        <f t="shared" si="6"/>
        <v>0</v>
      </c>
      <c r="BH184" s="200">
        <f t="shared" si="7"/>
        <v>0</v>
      </c>
      <c r="BI184" s="200">
        <f t="shared" si="8"/>
        <v>0</v>
      </c>
      <c r="BJ184" s="17" t="s">
        <v>80</v>
      </c>
      <c r="BK184" s="200">
        <f t="shared" si="9"/>
        <v>0</v>
      </c>
      <c r="BL184" s="17" t="s">
        <v>197</v>
      </c>
      <c r="BM184" s="199" t="s">
        <v>737</v>
      </c>
    </row>
    <row r="185" spans="1:65" s="2" customFormat="1" ht="24.2" customHeight="1">
      <c r="A185" s="34"/>
      <c r="B185" s="35"/>
      <c r="C185" s="187" t="s">
        <v>266</v>
      </c>
      <c r="D185" s="187" t="s">
        <v>136</v>
      </c>
      <c r="E185" s="188" t="s">
        <v>263</v>
      </c>
      <c r="F185" s="189" t="s">
        <v>264</v>
      </c>
      <c r="G185" s="190" t="s">
        <v>162</v>
      </c>
      <c r="H185" s="191">
        <v>0.009</v>
      </c>
      <c r="I185" s="192"/>
      <c r="J185" s="193">
        <f t="shared" si="0"/>
        <v>0</v>
      </c>
      <c r="K185" s="194"/>
      <c r="L185" s="39"/>
      <c r="M185" s="195" t="s">
        <v>1</v>
      </c>
      <c r="N185" s="196" t="s">
        <v>37</v>
      </c>
      <c r="O185" s="71"/>
      <c r="P185" s="197">
        <f t="shared" si="1"/>
        <v>0</v>
      </c>
      <c r="Q185" s="197">
        <v>0</v>
      </c>
      <c r="R185" s="197">
        <f t="shared" si="2"/>
        <v>0</v>
      </c>
      <c r="S185" s="197">
        <v>0</v>
      </c>
      <c r="T185" s="198">
        <f t="shared" si="3"/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99" t="s">
        <v>197</v>
      </c>
      <c r="AT185" s="199" t="s">
        <v>136</v>
      </c>
      <c r="AU185" s="199" t="s">
        <v>82</v>
      </c>
      <c r="AY185" s="17" t="s">
        <v>133</v>
      </c>
      <c r="BE185" s="200">
        <f t="shared" si="4"/>
        <v>0</v>
      </c>
      <c r="BF185" s="200">
        <f t="shared" si="5"/>
        <v>0</v>
      </c>
      <c r="BG185" s="200">
        <f t="shared" si="6"/>
        <v>0</v>
      </c>
      <c r="BH185" s="200">
        <f t="shared" si="7"/>
        <v>0</v>
      </c>
      <c r="BI185" s="200">
        <f t="shared" si="8"/>
        <v>0</v>
      </c>
      <c r="BJ185" s="17" t="s">
        <v>80</v>
      </c>
      <c r="BK185" s="200">
        <f t="shared" si="9"/>
        <v>0</v>
      </c>
      <c r="BL185" s="17" t="s">
        <v>197</v>
      </c>
      <c r="BM185" s="199" t="s">
        <v>738</v>
      </c>
    </row>
    <row r="186" spans="1:65" s="2" customFormat="1" ht="24.2" customHeight="1">
      <c r="A186" s="34"/>
      <c r="B186" s="35"/>
      <c r="C186" s="187" t="s">
        <v>272</v>
      </c>
      <c r="D186" s="187" t="s">
        <v>136</v>
      </c>
      <c r="E186" s="188" t="s">
        <v>267</v>
      </c>
      <c r="F186" s="189" t="s">
        <v>268</v>
      </c>
      <c r="G186" s="190" t="s">
        <v>162</v>
      </c>
      <c r="H186" s="191">
        <v>0.009</v>
      </c>
      <c r="I186" s="192"/>
      <c r="J186" s="193">
        <f t="shared" si="0"/>
        <v>0</v>
      </c>
      <c r="K186" s="194"/>
      <c r="L186" s="39"/>
      <c r="M186" s="195" t="s">
        <v>1</v>
      </c>
      <c r="N186" s="196" t="s">
        <v>37</v>
      </c>
      <c r="O186" s="71"/>
      <c r="P186" s="197">
        <f t="shared" si="1"/>
        <v>0</v>
      </c>
      <c r="Q186" s="197">
        <v>0</v>
      </c>
      <c r="R186" s="197">
        <f t="shared" si="2"/>
        <v>0</v>
      </c>
      <c r="S186" s="197">
        <v>0</v>
      </c>
      <c r="T186" s="198">
        <f t="shared" si="3"/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9" t="s">
        <v>197</v>
      </c>
      <c r="AT186" s="199" t="s">
        <v>136</v>
      </c>
      <c r="AU186" s="199" t="s">
        <v>82</v>
      </c>
      <c r="AY186" s="17" t="s">
        <v>133</v>
      </c>
      <c r="BE186" s="200">
        <f t="shared" si="4"/>
        <v>0</v>
      </c>
      <c r="BF186" s="200">
        <f t="shared" si="5"/>
        <v>0</v>
      </c>
      <c r="BG186" s="200">
        <f t="shared" si="6"/>
        <v>0</v>
      </c>
      <c r="BH186" s="200">
        <f t="shared" si="7"/>
        <v>0</v>
      </c>
      <c r="BI186" s="200">
        <f t="shared" si="8"/>
        <v>0</v>
      </c>
      <c r="BJ186" s="17" t="s">
        <v>80</v>
      </c>
      <c r="BK186" s="200">
        <f t="shared" si="9"/>
        <v>0</v>
      </c>
      <c r="BL186" s="17" t="s">
        <v>197</v>
      </c>
      <c r="BM186" s="199" t="s">
        <v>739</v>
      </c>
    </row>
    <row r="187" spans="2:63" s="12" customFormat="1" ht="22.9" customHeight="1">
      <c r="B187" s="171"/>
      <c r="C187" s="172"/>
      <c r="D187" s="173" t="s">
        <v>71</v>
      </c>
      <c r="E187" s="185" t="s">
        <v>270</v>
      </c>
      <c r="F187" s="185" t="s">
        <v>271</v>
      </c>
      <c r="G187" s="172"/>
      <c r="H187" s="172"/>
      <c r="I187" s="175"/>
      <c r="J187" s="186">
        <f>BK187</f>
        <v>0</v>
      </c>
      <c r="K187" s="172"/>
      <c r="L187" s="177"/>
      <c r="M187" s="178"/>
      <c r="N187" s="179"/>
      <c r="O187" s="179"/>
      <c r="P187" s="180">
        <f>SUM(P188:P194)</f>
        <v>0</v>
      </c>
      <c r="Q187" s="179"/>
      <c r="R187" s="180">
        <f>SUM(R188:R194)</f>
        <v>0.0003</v>
      </c>
      <c r="S187" s="179"/>
      <c r="T187" s="181">
        <f>SUM(T188:T194)</f>
        <v>0.007549999999999999</v>
      </c>
      <c r="AR187" s="182" t="s">
        <v>82</v>
      </c>
      <c r="AT187" s="183" t="s">
        <v>71</v>
      </c>
      <c r="AU187" s="183" t="s">
        <v>80</v>
      </c>
      <c r="AY187" s="182" t="s">
        <v>133</v>
      </c>
      <c r="BK187" s="184">
        <f>SUM(BK188:BK194)</f>
        <v>0</v>
      </c>
    </row>
    <row r="188" spans="1:65" s="2" customFormat="1" ht="21.75" customHeight="1">
      <c r="A188" s="34"/>
      <c r="B188" s="35"/>
      <c r="C188" s="187" t="s">
        <v>276</v>
      </c>
      <c r="D188" s="187" t="s">
        <v>136</v>
      </c>
      <c r="E188" s="188" t="s">
        <v>740</v>
      </c>
      <c r="F188" s="189" t="s">
        <v>741</v>
      </c>
      <c r="G188" s="190" t="s">
        <v>139</v>
      </c>
      <c r="H188" s="191">
        <v>1</v>
      </c>
      <c r="I188" s="192"/>
      <c r="J188" s="193">
        <f>ROUND(I188*H188,2)</f>
        <v>0</v>
      </c>
      <c r="K188" s="194"/>
      <c r="L188" s="39"/>
      <c r="M188" s="195" t="s">
        <v>1</v>
      </c>
      <c r="N188" s="196" t="s">
        <v>37</v>
      </c>
      <c r="O188" s="71"/>
      <c r="P188" s="197">
        <f>O188*H188</f>
        <v>0</v>
      </c>
      <c r="Q188" s="197">
        <v>0</v>
      </c>
      <c r="R188" s="197">
        <f>Q188*H188</f>
        <v>0</v>
      </c>
      <c r="S188" s="197">
        <v>0</v>
      </c>
      <c r="T188" s="198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99" t="s">
        <v>197</v>
      </c>
      <c r="AT188" s="199" t="s">
        <v>136</v>
      </c>
      <c r="AU188" s="199" t="s">
        <v>82</v>
      </c>
      <c r="AY188" s="17" t="s">
        <v>133</v>
      </c>
      <c r="BE188" s="200">
        <f>IF(N188="základní",J188,0)</f>
        <v>0</v>
      </c>
      <c r="BF188" s="200">
        <f>IF(N188="snížená",J188,0)</f>
        <v>0</v>
      </c>
      <c r="BG188" s="200">
        <f>IF(N188="zákl. přenesená",J188,0)</f>
        <v>0</v>
      </c>
      <c r="BH188" s="200">
        <f>IF(N188="sníž. přenesená",J188,0)</f>
        <v>0</v>
      </c>
      <c r="BI188" s="200">
        <f>IF(N188="nulová",J188,0)</f>
        <v>0</v>
      </c>
      <c r="BJ188" s="17" t="s">
        <v>80</v>
      </c>
      <c r="BK188" s="200">
        <f>ROUND(I188*H188,2)</f>
        <v>0</v>
      </c>
      <c r="BL188" s="17" t="s">
        <v>197</v>
      </c>
      <c r="BM188" s="199" t="s">
        <v>742</v>
      </c>
    </row>
    <row r="189" spans="1:65" s="2" customFormat="1" ht="21.75" customHeight="1">
      <c r="A189" s="34"/>
      <c r="B189" s="35"/>
      <c r="C189" s="187" t="s">
        <v>280</v>
      </c>
      <c r="D189" s="187" t="s">
        <v>136</v>
      </c>
      <c r="E189" s="188" t="s">
        <v>743</v>
      </c>
      <c r="F189" s="189" t="s">
        <v>744</v>
      </c>
      <c r="G189" s="190" t="s">
        <v>139</v>
      </c>
      <c r="H189" s="191">
        <v>1</v>
      </c>
      <c r="I189" s="192"/>
      <c r="J189" s="193">
        <f>ROUND(I189*H189,2)</f>
        <v>0</v>
      </c>
      <c r="K189" s="194"/>
      <c r="L189" s="39"/>
      <c r="M189" s="195" t="s">
        <v>1</v>
      </c>
      <c r="N189" s="196" t="s">
        <v>37</v>
      </c>
      <c r="O189" s="71"/>
      <c r="P189" s="197">
        <f>O189*H189</f>
        <v>0</v>
      </c>
      <c r="Q189" s="197">
        <v>0</v>
      </c>
      <c r="R189" s="197">
        <f>Q189*H189</f>
        <v>0</v>
      </c>
      <c r="S189" s="197">
        <v>0.0075</v>
      </c>
      <c r="T189" s="198">
        <f>S189*H189</f>
        <v>0.0075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9" t="s">
        <v>197</v>
      </c>
      <c r="AT189" s="199" t="s">
        <v>136</v>
      </c>
      <c r="AU189" s="199" t="s">
        <v>82</v>
      </c>
      <c r="AY189" s="17" t="s">
        <v>133</v>
      </c>
      <c r="BE189" s="200">
        <f>IF(N189="základní",J189,0)</f>
        <v>0</v>
      </c>
      <c r="BF189" s="200">
        <f>IF(N189="snížená",J189,0)</f>
        <v>0</v>
      </c>
      <c r="BG189" s="200">
        <f>IF(N189="zákl. přenesená",J189,0)</f>
        <v>0</v>
      </c>
      <c r="BH189" s="200">
        <f>IF(N189="sníž. přenesená",J189,0)</f>
        <v>0</v>
      </c>
      <c r="BI189" s="200">
        <f>IF(N189="nulová",J189,0)</f>
        <v>0</v>
      </c>
      <c r="BJ189" s="17" t="s">
        <v>80</v>
      </c>
      <c r="BK189" s="200">
        <f>ROUND(I189*H189,2)</f>
        <v>0</v>
      </c>
      <c r="BL189" s="17" t="s">
        <v>197</v>
      </c>
      <c r="BM189" s="199" t="s">
        <v>745</v>
      </c>
    </row>
    <row r="190" spans="1:65" s="2" customFormat="1" ht="16.5" customHeight="1">
      <c r="A190" s="34"/>
      <c r="B190" s="35"/>
      <c r="C190" s="187" t="s">
        <v>286</v>
      </c>
      <c r="D190" s="187" t="s">
        <v>136</v>
      </c>
      <c r="E190" s="188" t="s">
        <v>273</v>
      </c>
      <c r="F190" s="189" t="s">
        <v>274</v>
      </c>
      <c r="G190" s="190" t="s">
        <v>139</v>
      </c>
      <c r="H190" s="191">
        <v>1</v>
      </c>
      <c r="I190" s="192"/>
      <c r="J190" s="193">
        <f>ROUND(I190*H190,2)</f>
        <v>0</v>
      </c>
      <c r="K190" s="194"/>
      <c r="L190" s="39"/>
      <c r="M190" s="195" t="s">
        <v>1</v>
      </c>
      <c r="N190" s="196" t="s">
        <v>37</v>
      </c>
      <c r="O190" s="71"/>
      <c r="P190" s="197">
        <f>O190*H190</f>
        <v>0</v>
      </c>
      <c r="Q190" s="197">
        <v>0</v>
      </c>
      <c r="R190" s="197">
        <f>Q190*H190</f>
        <v>0</v>
      </c>
      <c r="S190" s="197">
        <v>0</v>
      </c>
      <c r="T190" s="198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99" t="s">
        <v>197</v>
      </c>
      <c r="AT190" s="199" t="s">
        <v>136</v>
      </c>
      <c r="AU190" s="199" t="s">
        <v>82</v>
      </c>
      <c r="AY190" s="17" t="s">
        <v>133</v>
      </c>
      <c r="BE190" s="200">
        <f>IF(N190="základní",J190,0)</f>
        <v>0</v>
      </c>
      <c r="BF190" s="200">
        <f>IF(N190="snížená",J190,0)</f>
        <v>0</v>
      </c>
      <c r="BG190" s="200">
        <f>IF(N190="zákl. přenesená",J190,0)</f>
        <v>0</v>
      </c>
      <c r="BH190" s="200">
        <f>IF(N190="sníž. přenesená",J190,0)</f>
        <v>0</v>
      </c>
      <c r="BI190" s="200">
        <f>IF(N190="nulová",J190,0)</f>
        <v>0</v>
      </c>
      <c r="BJ190" s="17" t="s">
        <v>80</v>
      </c>
      <c r="BK190" s="200">
        <f>ROUND(I190*H190,2)</f>
        <v>0</v>
      </c>
      <c r="BL190" s="17" t="s">
        <v>197</v>
      </c>
      <c r="BM190" s="199" t="s">
        <v>746</v>
      </c>
    </row>
    <row r="191" spans="2:51" s="13" customFormat="1" ht="11.25">
      <c r="B191" s="201"/>
      <c r="C191" s="202"/>
      <c r="D191" s="203" t="s">
        <v>148</v>
      </c>
      <c r="E191" s="204" t="s">
        <v>1</v>
      </c>
      <c r="F191" s="205" t="s">
        <v>152</v>
      </c>
      <c r="G191" s="202"/>
      <c r="H191" s="204" t="s">
        <v>1</v>
      </c>
      <c r="I191" s="206"/>
      <c r="J191" s="202"/>
      <c r="K191" s="202"/>
      <c r="L191" s="207"/>
      <c r="M191" s="208"/>
      <c r="N191" s="209"/>
      <c r="O191" s="209"/>
      <c r="P191" s="209"/>
      <c r="Q191" s="209"/>
      <c r="R191" s="209"/>
      <c r="S191" s="209"/>
      <c r="T191" s="210"/>
      <c r="AT191" s="211" t="s">
        <v>148</v>
      </c>
      <c r="AU191" s="211" t="s">
        <v>82</v>
      </c>
      <c r="AV191" s="13" t="s">
        <v>80</v>
      </c>
      <c r="AW191" s="13" t="s">
        <v>30</v>
      </c>
      <c r="AX191" s="13" t="s">
        <v>72</v>
      </c>
      <c r="AY191" s="211" t="s">
        <v>133</v>
      </c>
    </row>
    <row r="192" spans="2:51" s="14" customFormat="1" ht="11.25">
      <c r="B192" s="212"/>
      <c r="C192" s="213"/>
      <c r="D192" s="203" t="s">
        <v>148</v>
      </c>
      <c r="E192" s="214" t="s">
        <v>1</v>
      </c>
      <c r="F192" s="215" t="s">
        <v>80</v>
      </c>
      <c r="G192" s="213"/>
      <c r="H192" s="216">
        <v>1</v>
      </c>
      <c r="I192" s="217"/>
      <c r="J192" s="213"/>
      <c r="K192" s="213"/>
      <c r="L192" s="218"/>
      <c r="M192" s="219"/>
      <c r="N192" s="220"/>
      <c r="O192" s="220"/>
      <c r="P192" s="220"/>
      <c r="Q192" s="220"/>
      <c r="R192" s="220"/>
      <c r="S192" s="220"/>
      <c r="T192" s="221"/>
      <c r="AT192" s="222" t="s">
        <v>148</v>
      </c>
      <c r="AU192" s="222" t="s">
        <v>82</v>
      </c>
      <c r="AV192" s="14" t="s">
        <v>82</v>
      </c>
      <c r="AW192" s="14" t="s">
        <v>30</v>
      </c>
      <c r="AX192" s="14" t="s">
        <v>80</v>
      </c>
      <c r="AY192" s="222" t="s">
        <v>133</v>
      </c>
    </row>
    <row r="193" spans="1:65" s="2" customFormat="1" ht="16.5" customHeight="1">
      <c r="A193" s="34"/>
      <c r="B193" s="35"/>
      <c r="C193" s="234" t="s">
        <v>203</v>
      </c>
      <c r="D193" s="234" t="s">
        <v>200</v>
      </c>
      <c r="E193" s="235" t="s">
        <v>277</v>
      </c>
      <c r="F193" s="236" t="s">
        <v>278</v>
      </c>
      <c r="G193" s="237" t="s">
        <v>139</v>
      </c>
      <c r="H193" s="238">
        <v>1</v>
      </c>
      <c r="I193" s="239"/>
      <c r="J193" s="240">
        <f>ROUND(I193*H193,2)</f>
        <v>0</v>
      </c>
      <c r="K193" s="241"/>
      <c r="L193" s="242"/>
      <c r="M193" s="243" t="s">
        <v>1</v>
      </c>
      <c r="N193" s="244" t="s">
        <v>37</v>
      </c>
      <c r="O193" s="71"/>
      <c r="P193" s="197">
        <f>O193*H193</f>
        <v>0</v>
      </c>
      <c r="Q193" s="197">
        <v>0.0003</v>
      </c>
      <c r="R193" s="197">
        <f>Q193*H193</f>
        <v>0.0003</v>
      </c>
      <c r="S193" s="197">
        <v>0</v>
      </c>
      <c r="T193" s="198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99" t="s">
        <v>203</v>
      </c>
      <c r="AT193" s="199" t="s">
        <v>200</v>
      </c>
      <c r="AU193" s="199" t="s">
        <v>82</v>
      </c>
      <c r="AY193" s="17" t="s">
        <v>133</v>
      </c>
      <c r="BE193" s="200">
        <f>IF(N193="základní",J193,0)</f>
        <v>0</v>
      </c>
      <c r="BF193" s="200">
        <f>IF(N193="snížená",J193,0)</f>
        <v>0</v>
      </c>
      <c r="BG193" s="200">
        <f>IF(N193="zákl. přenesená",J193,0)</f>
        <v>0</v>
      </c>
      <c r="BH193" s="200">
        <f>IF(N193="sníž. přenesená",J193,0)</f>
        <v>0</v>
      </c>
      <c r="BI193" s="200">
        <f>IF(N193="nulová",J193,0)</f>
        <v>0</v>
      </c>
      <c r="BJ193" s="17" t="s">
        <v>80</v>
      </c>
      <c r="BK193" s="200">
        <f>ROUND(I193*H193,2)</f>
        <v>0</v>
      </c>
      <c r="BL193" s="17" t="s">
        <v>197</v>
      </c>
      <c r="BM193" s="199" t="s">
        <v>747</v>
      </c>
    </row>
    <row r="194" spans="1:65" s="2" customFormat="1" ht="21.75" customHeight="1">
      <c r="A194" s="34"/>
      <c r="B194" s="35"/>
      <c r="C194" s="187" t="s">
        <v>293</v>
      </c>
      <c r="D194" s="187" t="s">
        <v>136</v>
      </c>
      <c r="E194" s="188" t="s">
        <v>281</v>
      </c>
      <c r="F194" s="189" t="s">
        <v>282</v>
      </c>
      <c r="G194" s="190" t="s">
        <v>139</v>
      </c>
      <c r="H194" s="191">
        <v>1</v>
      </c>
      <c r="I194" s="192"/>
      <c r="J194" s="193">
        <f>ROUND(I194*H194,2)</f>
        <v>0</v>
      </c>
      <c r="K194" s="194"/>
      <c r="L194" s="39"/>
      <c r="M194" s="195" t="s">
        <v>1</v>
      </c>
      <c r="N194" s="196" t="s">
        <v>37</v>
      </c>
      <c r="O194" s="71"/>
      <c r="P194" s="197">
        <f>O194*H194</f>
        <v>0</v>
      </c>
      <c r="Q194" s="197">
        <v>0</v>
      </c>
      <c r="R194" s="197">
        <f>Q194*H194</f>
        <v>0</v>
      </c>
      <c r="S194" s="197">
        <v>5E-05</v>
      </c>
      <c r="T194" s="198">
        <f>S194*H194</f>
        <v>5E-05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99" t="s">
        <v>197</v>
      </c>
      <c r="AT194" s="199" t="s">
        <v>136</v>
      </c>
      <c r="AU194" s="199" t="s">
        <v>82</v>
      </c>
      <c r="AY194" s="17" t="s">
        <v>133</v>
      </c>
      <c r="BE194" s="200">
        <f>IF(N194="základní",J194,0)</f>
        <v>0</v>
      </c>
      <c r="BF194" s="200">
        <f>IF(N194="snížená",J194,0)</f>
        <v>0</v>
      </c>
      <c r="BG194" s="200">
        <f>IF(N194="zákl. přenesená",J194,0)</f>
        <v>0</v>
      </c>
      <c r="BH194" s="200">
        <f>IF(N194="sníž. přenesená",J194,0)</f>
        <v>0</v>
      </c>
      <c r="BI194" s="200">
        <f>IF(N194="nulová",J194,0)</f>
        <v>0</v>
      </c>
      <c r="BJ194" s="17" t="s">
        <v>80</v>
      </c>
      <c r="BK194" s="200">
        <f>ROUND(I194*H194,2)</f>
        <v>0</v>
      </c>
      <c r="BL194" s="17" t="s">
        <v>197</v>
      </c>
      <c r="BM194" s="199" t="s">
        <v>748</v>
      </c>
    </row>
    <row r="195" spans="2:63" s="12" customFormat="1" ht="22.9" customHeight="1">
      <c r="B195" s="171"/>
      <c r="C195" s="172"/>
      <c r="D195" s="173" t="s">
        <v>71</v>
      </c>
      <c r="E195" s="185" t="s">
        <v>284</v>
      </c>
      <c r="F195" s="185" t="s">
        <v>285</v>
      </c>
      <c r="G195" s="172"/>
      <c r="H195" s="172"/>
      <c r="I195" s="175"/>
      <c r="J195" s="186">
        <f>BK195</f>
        <v>0</v>
      </c>
      <c r="K195" s="172"/>
      <c r="L195" s="177"/>
      <c r="M195" s="178"/>
      <c r="N195" s="179"/>
      <c r="O195" s="179"/>
      <c r="P195" s="180">
        <f>SUM(P196:P212)</f>
        <v>0</v>
      </c>
      <c r="Q195" s="179"/>
      <c r="R195" s="180">
        <f>SUM(R196:R212)</f>
        <v>1.2071499999999997</v>
      </c>
      <c r="S195" s="179"/>
      <c r="T195" s="181">
        <f>SUM(T196:T212)</f>
        <v>0.476592</v>
      </c>
      <c r="AR195" s="182" t="s">
        <v>82</v>
      </c>
      <c r="AT195" s="183" t="s">
        <v>71</v>
      </c>
      <c r="AU195" s="183" t="s">
        <v>80</v>
      </c>
      <c r="AY195" s="182" t="s">
        <v>133</v>
      </c>
      <c r="BK195" s="184">
        <f>SUM(BK196:BK212)</f>
        <v>0</v>
      </c>
    </row>
    <row r="196" spans="1:65" s="2" customFormat="1" ht="24.2" customHeight="1">
      <c r="A196" s="34"/>
      <c r="B196" s="35"/>
      <c r="C196" s="187" t="s">
        <v>297</v>
      </c>
      <c r="D196" s="187" t="s">
        <v>136</v>
      </c>
      <c r="E196" s="188" t="s">
        <v>749</v>
      </c>
      <c r="F196" s="189" t="s">
        <v>750</v>
      </c>
      <c r="G196" s="190" t="s">
        <v>139</v>
      </c>
      <c r="H196" s="191">
        <v>12.608</v>
      </c>
      <c r="I196" s="192"/>
      <c r="J196" s="193">
        <f>ROUND(I196*H196,2)</f>
        <v>0</v>
      </c>
      <c r="K196" s="194"/>
      <c r="L196" s="39"/>
      <c r="M196" s="195" t="s">
        <v>1</v>
      </c>
      <c r="N196" s="196" t="s">
        <v>37</v>
      </c>
      <c r="O196" s="71"/>
      <c r="P196" s="197">
        <f>O196*H196</f>
        <v>0</v>
      </c>
      <c r="Q196" s="197">
        <v>0</v>
      </c>
      <c r="R196" s="197">
        <f>Q196*H196</f>
        <v>0</v>
      </c>
      <c r="S196" s="197">
        <v>0.024</v>
      </c>
      <c r="T196" s="198">
        <f>S196*H196</f>
        <v>0.302592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9" t="s">
        <v>197</v>
      </c>
      <c r="AT196" s="199" t="s">
        <v>136</v>
      </c>
      <c r="AU196" s="199" t="s">
        <v>82</v>
      </c>
      <c r="AY196" s="17" t="s">
        <v>133</v>
      </c>
      <c r="BE196" s="200">
        <f>IF(N196="základní",J196,0)</f>
        <v>0</v>
      </c>
      <c r="BF196" s="200">
        <f>IF(N196="snížená",J196,0)</f>
        <v>0</v>
      </c>
      <c r="BG196" s="200">
        <f>IF(N196="zákl. přenesená",J196,0)</f>
        <v>0</v>
      </c>
      <c r="BH196" s="200">
        <f>IF(N196="sníž. přenesená",J196,0)</f>
        <v>0</v>
      </c>
      <c r="BI196" s="200">
        <f>IF(N196="nulová",J196,0)</f>
        <v>0</v>
      </c>
      <c r="BJ196" s="17" t="s">
        <v>80</v>
      </c>
      <c r="BK196" s="200">
        <f>ROUND(I196*H196,2)</f>
        <v>0</v>
      </c>
      <c r="BL196" s="17" t="s">
        <v>197</v>
      </c>
      <c r="BM196" s="199" t="s">
        <v>751</v>
      </c>
    </row>
    <row r="197" spans="2:51" s="14" customFormat="1" ht="11.25">
      <c r="B197" s="212"/>
      <c r="C197" s="213"/>
      <c r="D197" s="203" t="s">
        <v>148</v>
      </c>
      <c r="E197" s="214" t="s">
        <v>1</v>
      </c>
      <c r="F197" s="215" t="s">
        <v>752</v>
      </c>
      <c r="G197" s="213"/>
      <c r="H197" s="216">
        <v>12.608</v>
      </c>
      <c r="I197" s="217"/>
      <c r="J197" s="213"/>
      <c r="K197" s="213"/>
      <c r="L197" s="218"/>
      <c r="M197" s="219"/>
      <c r="N197" s="220"/>
      <c r="O197" s="220"/>
      <c r="P197" s="220"/>
      <c r="Q197" s="220"/>
      <c r="R197" s="220"/>
      <c r="S197" s="220"/>
      <c r="T197" s="221"/>
      <c r="AT197" s="222" t="s">
        <v>148</v>
      </c>
      <c r="AU197" s="222" t="s">
        <v>82</v>
      </c>
      <c r="AV197" s="14" t="s">
        <v>82</v>
      </c>
      <c r="AW197" s="14" t="s">
        <v>30</v>
      </c>
      <c r="AX197" s="14" t="s">
        <v>80</v>
      </c>
      <c r="AY197" s="222" t="s">
        <v>133</v>
      </c>
    </row>
    <row r="198" spans="1:65" s="2" customFormat="1" ht="24.2" customHeight="1">
      <c r="A198" s="34"/>
      <c r="B198" s="35"/>
      <c r="C198" s="187" t="s">
        <v>301</v>
      </c>
      <c r="D198" s="187" t="s">
        <v>136</v>
      </c>
      <c r="E198" s="188" t="s">
        <v>294</v>
      </c>
      <c r="F198" s="189" t="s">
        <v>753</v>
      </c>
      <c r="G198" s="190" t="s">
        <v>139</v>
      </c>
      <c r="H198" s="191">
        <v>3</v>
      </c>
      <c r="I198" s="192"/>
      <c r="J198" s="193">
        <f aca="true" t="shared" si="10" ref="J198:J212">ROUND(I198*H198,2)</f>
        <v>0</v>
      </c>
      <c r="K198" s="194"/>
      <c r="L198" s="39"/>
      <c r="M198" s="195" t="s">
        <v>1</v>
      </c>
      <c r="N198" s="196" t="s">
        <v>37</v>
      </c>
      <c r="O198" s="71"/>
      <c r="P198" s="197">
        <f aca="true" t="shared" si="11" ref="P198:P212">O198*H198</f>
        <v>0</v>
      </c>
      <c r="Q198" s="197">
        <v>0.3</v>
      </c>
      <c r="R198" s="197">
        <f aca="true" t="shared" si="12" ref="R198:R212">Q198*H198</f>
        <v>0.8999999999999999</v>
      </c>
      <c r="S198" s="197">
        <v>0</v>
      </c>
      <c r="T198" s="198">
        <f aca="true" t="shared" si="13" ref="T198:T212"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9" t="s">
        <v>197</v>
      </c>
      <c r="AT198" s="199" t="s">
        <v>136</v>
      </c>
      <c r="AU198" s="199" t="s">
        <v>82</v>
      </c>
      <c r="AY198" s="17" t="s">
        <v>133</v>
      </c>
      <c r="BE198" s="200">
        <f aca="true" t="shared" si="14" ref="BE198:BE212">IF(N198="základní",J198,0)</f>
        <v>0</v>
      </c>
      <c r="BF198" s="200">
        <f aca="true" t="shared" si="15" ref="BF198:BF212">IF(N198="snížená",J198,0)</f>
        <v>0</v>
      </c>
      <c r="BG198" s="200">
        <f aca="true" t="shared" si="16" ref="BG198:BG212">IF(N198="zákl. přenesená",J198,0)</f>
        <v>0</v>
      </c>
      <c r="BH198" s="200">
        <f aca="true" t="shared" si="17" ref="BH198:BH212">IF(N198="sníž. přenesená",J198,0)</f>
        <v>0</v>
      </c>
      <c r="BI198" s="200">
        <f aca="true" t="shared" si="18" ref="BI198:BI212">IF(N198="nulová",J198,0)</f>
        <v>0</v>
      </c>
      <c r="BJ198" s="17" t="s">
        <v>80</v>
      </c>
      <c r="BK198" s="200">
        <f aca="true" t="shared" si="19" ref="BK198:BK212">ROUND(I198*H198,2)</f>
        <v>0</v>
      </c>
      <c r="BL198" s="17" t="s">
        <v>197</v>
      </c>
      <c r="BM198" s="199" t="s">
        <v>754</v>
      </c>
    </row>
    <row r="199" spans="1:65" s="2" customFormat="1" ht="21.75" customHeight="1">
      <c r="A199" s="34"/>
      <c r="B199" s="35"/>
      <c r="C199" s="234" t="s">
        <v>305</v>
      </c>
      <c r="D199" s="234" t="s">
        <v>200</v>
      </c>
      <c r="E199" s="235" t="s">
        <v>298</v>
      </c>
      <c r="F199" s="236" t="s">
        <v>299</v>
      </c>
      <c r="G199" s="237" t="s">
        <v>139</v>
      </c>
      <c r="H199" s="238">
        <v>3</v>
      </c>
      <c r="I199" s="239"/>
      <c r="J199" s="240">
        <f t="shared" si="10"/>
        <v>0</v>
      </c>
      <c r="K199" s="241"/>
      <c r="L199" s="242"/>
      <c r="M199" s="243" t="s">
        <v>1</v>
      </c>
      <c r="N199" s="244" t="s">
        <v>37</v>
      </c>
      <c r="O199" s="71"/>
      <c r="P199" s="197">
        <f t="shared" si="11"/>
        <v>0</v>
      </c>
      <c r="Q199" s="197">
        <v>0.0151</v>
      </c>
      <c r="R199" s="197">
        <f t="shared" si="12"/>
        <v>0.0453</v>
      </c>
      <c r="S199" s="197">
        <v>0</v>
      </c>
      <c r="T199" s="198">
        <f t="shared" si="13"/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99" t="s">
        <v>203</v>
      </c>
      <c r="AT199" s="199" t="s">
        <v>200</v>
      </c>
      <c r="AU199" s="199" t="s">
        <v>82</v>
      </c>
      <c r="AY199" s="17" t="s">
        <v>133</v>
      </c>
      <c r="BE199" s="200">
        <f t="shared" si="14"/>
        <v>0</v>
      </c>
      <c r="BF199" s="200">
        <f t="shared" si="15"/>
        <v>0</v>
      </c>
      <c r="BG199" s="200">
        <f t="shared" si="16"/>
        <v>0</v>
      </c>
      <c r="BH199" s="200">
        <f t="shared" si="17"/>
        <v>0</v>
      </c>
      <c r="BI199" s="200">
        <f t="shared" si="18"/>
        <v>0</v>
      </c>
      <c r="BJ199" s="17" t="s">
        <v>80</v>
      </c>
      <c r="BK199" s="200">
        <f t="shared" si="19"/>
        <v>0</v>
      </c>
      <c r="BL199" s="17" t="s">
        <v>197</v>
      </c>
      <c r="BM199" s="199" t="s">
        <v>755</v>
      </c>
    </row>
    <row r="200" spans="1:65" s="2" customFormat="1" ht="24.2" customHeight="1">
      <c r="A200" s="34"/>
      <c r="B200" s="35"/>
      <c r="C200" s="187" t="s">
        <v>309</v>
      </c>
      <c r="D200" s="187" t="s">
        <v>136</v>
      </c>
      <c r="E200" s="188" t="s">
        <v>330</v>
      </c>
      <c r="F200" s="189" t="s">
        <v>331</v>
      </c>
      <c r="G200" s="190" t="s">
        <v>139</v>
      </c>
      <c r="H200" s="191">
        <v>1</v>
      </c>
      <c r="I200" s="192"/>
      <c r="J200" s="193">
        <f t="shared" si="10"/>
        <v>0</v>
      </c>
      <c r="K200" s="194"/>
      <c r="L200" s="39"/>
      <c r="M200" s="195" t="s">
        <v>1</v>
      </c>
      <c r="N200" s="196" t="s">
        <v>37</v>
      </c>
      <c r="O200" s="71"/>
      <c r="P200" s="197">
        <f t="shared" si="11"/>
        <v>0</v>
      </c>
      <c r="Q200" s="197">
        <v>0.1</v>
      </c>
      <c r="R200" s="197">
        <f t="shared" si="12"/>
        <v>0.1</v>
      </c>
      <c r="S200" s="197">
        <v>0</v>
      </c>
      <c r="T200" s="198">
        <f t="shared" si="13"/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99" t="s">
        <v>197</v>
      </c>
      <c r="AT200" s="199" t="s">
        <v>136</v>
      </c>
      <c r="AU200" s="199" t="s">
        <v>82</v>
      </c>
      <c r="AY200" s="17" t="s">
        <v>133</v>
      </c>
      <c r="BE200" s="200">
        <f t="shared" si="14"/>
        <v>0</v>
      </c>
      <c r="BF200" s="200">
        <f t="shared" si="15"/>
        <v>0</v>
      </c>
      <c r="BG200" s="200">
        <f t="shared" si="16"/>
        <v>0</v>
      </c>
      <c r="BH200" s="200">
        <f t="shared" si="17"/>
        <v>0</v>
      </c>
      <c r="BI200" s="200">
        <f t="shared" si="18"/>
        <v>0</v>
      </c>
      <c r="BJ200" s="17" t="s">
        <v>80</v>
      </c>
      <c r="BK200" s="200">
        <f t="shared" si="19"/>
        <v>0</v>
      </c>
      <c r="BL200" s="17" t="s">
        <v>197</v>
      </c>
      <c r="BM200" s="199" t="s">
        <v>756</v>
      </c>
    </row>
    <row r="201" spans="1:65" s="2" customFormat="1" ht="16.5" customHeight="1">
      <c r="A201" s="34"/>
      <c r="B201" s="35"/>
      <c r="C201" s="234" t="s">
        <v>313</v>
      </c>
      <c r="D201" s="234" t="s">
        <v>200</v>
      </c>
      <c r="E201" s="235" t="s">
        <v>334</v>
      </c>
      <c r="F201" s="236" t="s">
        <v>335</v>
      </c>
      <c r="G201" s="237" t="s">
        <v>139</v>
      </c>
      <c r="H201" s="238">
        <v>1</v>
      </c>
      <c r="I201" s="239"/>
      <c r="J201" s="240">
        <f t="shared" si="10"/>
        <v>0</v>
      </c>
      <c r="K201" s="241"/>
      <c r="L201" s="242"/>
      <c r="M201" s="243" t="s">
        <v>1</v>
      </c>
      <c r="N201" s="244" t="s">
        <v>37</v>
      </c>
      <c r="O201" s="71"/>
      <c r="P201" s="197">
        <f t="shared" si="11"/>
        <v>0</v>
      </c>
      <c r="Q201" s="197">
        <v>0</v>
      </c>
      <c r="R201" s="197">
        <f t="shared" si="12"/>
        <v>0</v>
      </c>
      <c r="S201" s="197">
        <v>0</v>
      </c>
      <c r="T201" s="198">
        <f t="shared" si="13"/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9" t="s">
        <v>203</v>
      </c>
      <c r="AT201" s="199" t="s">
        <v>200</v>
      </c>
      <c r="AU201" s="199" t="s">
        <v>82</v>
      </c>
      <c r="AY201" s="17" t="s">
        <v>133</v>
      </c>
      <c r="BE201" s="200">
        <f t="shared" si="14"/>
        <v>0</v>
      </c>
      <c r="BF201" s="200">
        <f t="shared" si="15"/>
        <v>0</v>
      </c>
      <c r="BG201" s="200">
        <f t="shared" si="16"/>
        <v>0</v>
      </c>
      <c r="BH201" s="200">
        <f t="shared" si="17"/>
        <v>0</v>
      </c>
      <c r="BI201" s="200">
        <f t="shared" si="18"/>
        <v>0</v>
      </c>
      <c r="BJ201" s="17" t="s">
        <v>80</v>
      </c>
      <c r="BK201" s="200">
        <f t="shared" si="19"/>
        <v>0</v>
      </c>
      <c r="BL201" s="17" t="s">
        <v>197</v>
      </c>
      <c r="BM201" s="199" t="s">
        <v>757</v>
      </c>
    </row>
    <row r="202" spans="1:65" s="2" customFormat="1" ht="24.2" customHeight="1">
      <c r="A202" s="34"/>
      <c r="B202" s="35"/>
      <c r="C202" s="187" t="s">
        <v>317</v>
      </c>
      <c r="D202" s="187" t="s">
        <v>136</v>
      </c>
      <c r="E202" s="188" t="s">
        <v>302</v>
      </c>
      <c r="F202" s="189" t="s">
        <v>303</v>
      </c>
      <c r="G202" s="190" t="s">
        <v>139</v>
      </c>
      <c r="H202" s="191">
        <v>4</v>
      </c>
      <c r="I202" s="192"/>
      <c r="J202" s="193">
        <f t="shared" si="10"/>
        <v>0</v>
      </c>
      <c r="K202" s="194"/>
      <c r="L202" s="39"/>
      <c r="M202" s="195" t="s">
        <v>1</v>
      </c>
      <c r="N202" s="196" t="s">
        <v>37</v>
      </c>
      <c r="O202" s="71"/>
      <c r="P202" s="197">
        <f t="shared" si="11"/>
        <v>0</v>
      </c>
      <c r="Q202" s="197">
        <v>0</v>
      </c>
      <c r="R202" s="197">
        <f t="shared" si="12"/>
        <v>0</v>
      </c>
      <c r="S202" s="197">
        <v>0</v>
      </c>
      <c r="T202" s="198">
        <f t="shared" si="13"/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99" t="s">
        <v>197</v>
      </c>
      <c r="AT202" s="199" t="s">
        <v>136</v>
      </c>
      <c r="AU202" s="199" t="s">
        <v>82</v>
      </c>
      <c r="AY202" s="17" t="s">
        <v>133</v>
      </c>
      <c r="BE202" s="200">
        <f t="shared" si="14"/>
        <v>0</v>
      </c>
      <c r="BF202" s="200">
        <f t="shared" si="15"/>
        <v>0</v>
      </c>
      <c r="BG202" s="200">
        <f t="shared" si="16"/>
        <v>0</v>
      </c>
      <c r="BH202" s="200">
        <f t="shared" si="17"/>
        <v>0</v>
      </c>
      <c r="BI202" s="200">
        <f t="shared" si="18"/>
        <v>0</v>
      </c>
      <c r="BJ202" s="17" t="s">
        <v>80</v>
      </c>
      <c r="BK202" s="200">
        <f t="shared" si="19"/>
        <v>0</v>
      </c>
      <c r="BL202" s="17" t="s">
        <v>197</v>
      </c>
      <c r="BM202" s="199" t="s">
        <v>758</v>
      </c>
    </row>
    <row r="203" spans="1:65" s="2" customFormat="1" ht="24.2" customHeight="1">
      <c r="A203" s="34"/>
      <c r="B203" s="35"/>
      <c r="C203" s="234" t="s">
        <v>321</v>
      </c>
      <c r="D203" s="234" t="s">
        <v>200</v>
      </c>
      <c r="E203" s="235" t="s">
        <v>306</v>
      </c>
      <c r="F203" s="236" t="s">
        <v>307</v>
      </c>
      <c r="G203" s="237" t="s">
        <v>139</v>
      </c>
      <c r="H203" s="238">
        <v>1</v>
      </c>
      <c r="I203" s="239"/>
      <c r="J203" s="240">
        <f t="shared" si="10"/>
        <v>0</v>
      </c>
      <c r="K203" s="241"/>
      <c r="L203" s="242"/>
      <c r="M203" s="243" t="s">
        <v>1</v>
      </c>
      <c r="N203" s="244" t="s">
        <v>37</v>
      </c>
      <c r="O203" s="71"/>
      <c r="P203" s="197">
        <f t="shared" si="11"/>
        <v>0</v>
      </c>
      <c r="Q203" s="197">
        <v>0.02554</v>
      </c>
      <c r="R203" s="197">
        <f t="shared" si="12"/>
        <v>0.02554</v>
      </c>
      <c r="S203" s="197">
        <v>0</v>
      </c>
      <c r="T203" s="198">
        <f t="shared" si="13"/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99" t="s">
        <v>203</v>
      </c>
      <c r="AT203" s="199" t="s">
        <v>200</v>
      </c>
      <c r="AU203" s="199" t="s">
        <v>82</v>
      </c>
      <c r="AY203" s="17" t="s">
        <v>133</v>
      </c>
      <c r="BE203" s="200">
        <f t="shared" si="14"/>
        <v>0</v>
      </c>
      <c r="BF203" s="200">
        <f t="shared" si="15"/>
        <v>0</v>
      </c>
      <c r="BG203" s="200">
        <f t="shared" si="16"/>
        <v>0</v>
      </c>
      <c r="BH203" s="200">
        <f t="shared" si="17"/>
        <v>0</v>
      </c>
      <c r="BI203" s="200">
        <f t="shared" si="18"/>
        <v>0</v>
      </c>
      <c r="BJ203" s="17" t="s">
        <v>80</v>
      </c>
      <c r="BK203" s="200">
        <f t="shared" si="19"/>
        <v>0</v>
      </c>
      <c r="BL203" s="17" t="s">
        <v>197</v>
      </c>
      <c r="BM203" s="199" t="s">
        <v>759</v>
      </c>
    </row>
    <row r="204" spans="1:65" s="2" customFormat="1" ht="21.75" customHeight="1">
      <c r="A204" s="34"/>
      <c r="B204" s="35"/>
      <c r="C204" s="234" t="s">
        <v>325</v>
      </c>
      <c r="D204" s="234" t="s">
        <v>200</v>
      </c>
      <c r="E204" s="235" t="s">
        <v>310</v>
      </c>
      <c r="F204" s="236" t="s">
        <v>311</v>
      </c>
      <c r="G204" s="237" t="s">
        <v>139</v>
      </c>
      <c r="H204" s="238">
        <v>3</v>
      </c>
      <c r="I204" s="239"/>
      <c r="J204" s="240">
        <f t="shared" si="10"/>
        <v>0</v>
      </c>
      <c r="K204" s="241"/>
      <c r="L204" s="242"/>
      <c r="M204" s="243" t="s">
        <v>1</v>
      </c>
      <c r="N204" s="244" t="s">
        <v>37</v>
      </c>
      <c r="O204" s="71"/>
      <c r="P204" s="197">
        <f t="shared" si="11"/>
        <v>0</v>
      </c>
      <c r="Q204" s="197">
        <v>0.02111</v>
      </c>
      <c r="R204" s="197">
        <f t="shared" si="12"/>
        <v>0.06333</v>
      </c>
      <c r="S204" s="197">
        <v>0</v>
      </c>
      <c r="T204" s="198">
        <f t="shared" si="13"/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99" t="s">
        <v>203</v>
      </c>
      <c r="AT204" s="199" t="s">
        <v>200</v>
      </c>
      <c r="AU204" s="199" t="s">
        <v>82</v>
      </c>
      <c r="AY204" s="17" t="s">
        <v>133</v>
      </c>
      <c r="BE204" s="200">
        <f t="shared" si="14"/>
        <v>0</v>
      </c>
      <c r="BF204" s="200">
        <f t="shared" si="15"/>
        <v>0</v>
      </c>
      <c r="BG204" s="200">
        <f t="shared" si="16"/>
        <v>0</v>
      </c>
      <c r="BH204" s="200">
        <f t="shared" si="17"/>
        <v>0</v>
      </c>
      <c r="BI204" s="200">
        <f t="shared" si="18"/>
        <v>0</v>
      </c>
      <c r="BJ204" s="17" t="s">
        <v>80</v>
      </c>
      <c r="BK204" s="200">
        <f t="shared" si="19"/>
        <v>0</v>
      </c>
      <c r="BL204" s="17" t="s">
        <v>197</v>
      </c>
      <c r="BM204" s="199" t="s">
        <v>760</v>
      </c>
    </row>
    <row r="205" spans="1:65" s="2" customFormat="1" ht="24.2" customHeight="1">
      <c r="A205" s="34"/>
      <c r="B205" s="35"/>
      <c r="C205" s="187" t="s">
        <v>329</v>
      </c>
      <c r="D205" s="187" t="s">
        <v>136</v>
      </c>
      <c r="E205" s="188" t="s">
        <v>314</v>
      </c>
      <c r="F205" s="189" t="s">
        <v>315</v>
      </c>
      <c r="G205" s="190" t="s">
        <v>139</v>
      </c>
      <c r="H205" s="191">
        <v>1</v>
      </c>
      <c r="I205" s="192"/>
      <c r="J205" s="193">
        <f t="shared" si="10"/>
        <v>0</v>
      </c>
      <c r="K205" s="194"/>
      <c r="L205" s="39"/>
      <c r="M205" s="195" t="s">
        <v>1</v>
      </c>
      <c r="N205" s="196" t="s">
        <v>37</v>
      </c>
      <c r="O205" s="71"/>
      <c r="P205" s="197">
        <f t="shared" si="11"/>
        <v>0</v>
      </c>
      <c r="Q205" s="197">
        <v>0</v>
      </c>
      <c r="R205" s="197">
        <f t="shared" si="12"/>
        <v>0</v>
      </c>
      <c r="S205" s="197">
        <v>0</v>
      </c>
      <c r="T205" s="198">
        <f t="shared" si="13"/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99" t="s">
        <v>197</v>
      </c>
      <c r="AT205" s="199" t="s">
        <v>136</v>
      </c>
      <c r="AU205" s="199" t="s">
        <v>82</v>
      </c>
      <c r="AY205" s="17" t="s">
        <v>133</v>
      </c>
      <c r="BE205" s="200">
        <f t="shared" si="14"/>
        <v>0</v>
      </c>
      <c r="BF205" s="200">
        <f t="shared" si="15"/>
        <v>0</v>
      </c>
      <c r="BG205" s="200">
        <f t="shared" si="16"/>
        <v>0</v>
      </c>
      <c r="BH205" s="200">
        <f t="shared" si="17"/>
        <v>0</v>
      </c>
      <c r="BI205" s="200">
        <f t="shared" si="18"/>
        <v>0</v>
      </c>
      <c r="BJ205" s="17" t="s">
        <v>80</v>
      </c>
      <c r="BK205" s="200">
        <f t="shared" si="19"/>
        <v>0</v>
      </c>
      <c r="BL205" s="17" t="s">
        <v>197</v>
      </c>
      <c r="BM205" s="199" t="s">
        <v>761</v>
      </c>
    </row>
    <row r="206" spans="1:65" s="2" customFormat="1" ht="24.2" customHeight="1">
      <c r="A206" s="34"/>
      <c r="B206" s="35"/>
      <c r="C206" s="234" t="s">
        <v>333</v>
      </c>
      <c r="D206" s="234" t="s">
        <v>200</v>
      </c>
      <c r="E206" s="235" t="s">
        <v>318</v>
      </c>
      <c r="F206" s="236" t="s">
        <v>319</v>
      </c>
      <c r="G206" s="237" t="s">
        <v>146</v>
      </c>
      <c r="H206" s="238">
        <v>2</v>
      </c>
      <c r="I206" s="239"/>
      <c r="J206" s="240">
        <f t="shared" si="10"/>
        <v>0</v>
      </c>
      <c r="K206" s="241"/>
      <c r="L206" s="242"/>
      <c r="M206" s="243" t="s">
        <v>1</v>
      </c>
      <c r="N206" s="244" t="s">
        <v>37</v>
      </c>
      <c r="O206" s="71"/>
      <c r="P206" s="197">
        <f t="shared" si="11"/>
        <v>0</v>
      </c>
      <c r="Q206" s="197">
        <v>0.0342</v>
      </c>
      <c r="R206" s="197">
        <f t="shared" si="12"/>
        <v>0.0684</v>
      </c>
      <c r="S206" s="197">
        <v>0</v>
      </c>
      <c r="T206" s="198">
        <f t="shared" si="13"/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99" t="s">
        <v>203</v>
      </c>
      <c r="AT206" s="199" t="s">
        <v>200</v>
      </c>
      <c r="AU206" s="199" t="s">
        <v>82</v>
      </c>
      <c r="AY206" s="17" t="s">
        <v>133</v>
      </c>
      <c r="BE206" s="200">
        <f t="shared" si="14"/>
        <v>0</v>
      </c>
      <c r="BF206" s="200">
        <f t="shared" si="15"/>
        <v>0</v>
      </c>
      <c r="BG206" s="200">
        <f t="shared" si="16"/>
        <v>0</v>
      </c>
      <c r="BH206" s="200">
        <f t="shared" si="17"/>
        <v>0</v>
      </c>
      <c r="BI206" s="200">
        <f t="shared" si="18"/>
        <v>0</v>
      </c>
      <c r="BJ206" s="17" t="s">
        <v>80</v>
      </c>
      <c r="BK206" s="200">
        <f t="shared" si="19"/>
        <v>0</v>
      </c>
      <c r="BL206" s="17" t="s">
        <v>197</v>
      </c>
      <c r="BM206" s="199" t="s">
        <v>762</v>
      </c>
    </row>
    <row r="207" spans="1:65" s="2" customFormat="1" ht="24.2" customHeight="1">
      <c r="A207" s="34"/>
      <c r="B207" s="35"/>
      <c r="C207" s="187" t="s">
        <v>337</v>
      </c>
      <c r="D207" s="187" t="s">
        <v>136</v>
      </c>
      <c r="E207" s="188" t="s">
        <v>322</v>
      </c>
      <c r="F207" s="189" t="s">
        <v>323</v>
      </c>
      <c r="G207" s="190" t="s">
        <v>139</v>
      </c>
      <c r="H207" s="191">
        <v>1</v>
      </c>
      <c r="I207" s="192"/>
      <c r="J207" s="193">
        <f t="shared" si="10"/>
        <v>0</v>
      </c>
      <c r="K207" s="194"/>
      <c r="L207" s="39"/>
      <c r="M207" s="195" t="s">
        <v>1</v>
      </c>
      <c r="N207" s="196" t="s">
        <v>37</v>
      </c>
      <c r="O207" s="71"/>
      <c r="P207" s="197">
        <f t="shared" si="11"/>
        <v>0</v>
      </c>
      <c r="Q207" s="197">
        <v>8E-05</v>
      </c>
      <c r="R207" s="197">
        <f t="shared" si="12"/>
        <v>8E-05</v>
      </c>
      <c r="S207" s="197">
        <v>0</v>
      </c>
      <c r="T207" s="198">
        <f t="shared" si="13"/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99" t="s">
        <v>197</v>
      </c>
      <c r="AT207" s="199" t="s">
        <v>136</v>
      </c>
      <c r="AU207" s="199" t="s">
        <v>82</v>
      </c>
      <c r="AY207" s="17" t="s">
        <v>133</v>
      </c>
      <c r="BE207" s="200">
        <f t="shared" si="14"/>
        <v>0</v>
      </c>
      <c r="BF207" s="200">
        <f t="shared" si="15"/>
        <v>0</v>
      </c>
      <c r="BG207" s="200">
        <f t="shared" si="16"/>
        <v>0</v>
      </c>
      <c r="BH207" s="200">
        <f t="shared" si="17"/>
        <v>0</v>
      </c>
      <c r="BI207" s="200">
        <f t="shared" si="18"/>
        <v>0</v>
      </c>
      <c r="BJ207" s="17" t="s">
        <v>80</v>
      </c>
      <c r="BK207" s="200">
        <f t="shared" si="19"/>
        <v>0</v>
      </c>
      <c r="BL207" s="17" t="s">
        <v>197</v>
      </c>
      <c r="BM207" s="199" t="s">
        <v>763</v>
      </c>
    </row>
    <row r="208" spans="1:65" s="2" customFormat="1" ht="21.75" customHeight="1">
      <c r="A208" s="34"/>
      <c r="B208" s="35"/>
      <c r="C208" s="234" t="s">
        <v>341</v>
      </c>
      <c r="D208" s="234" t="s">
        <v>200</v>
      </c>
      <c r="E208" s="235" t="s">
        <v>326</v>
      </c>
      <c r="F208" s="236" t="s">
        <v>327</v>
      </c>
      <c r="G208" s="237" t="s">
        <v>139</v>
      </c>
      <c r="H208" s="238">
        <v>1</v>
      </c>
      <c r="I208" s="239"/>
      <c r="J208" s="240">
        <f t="shared" si="10"/>
        <v>0</v>
      </c>
      <c r="K208" s="241"/>
      <c r="L208" s="242"/>
      <c r="M208" s="243" t="s">
        <v>1</v>
      </c>
      <c r="N208" s="244" t="s">
        <v>37</v>
      </c>
      <c r="O208" s="71"/>
      <c r="P208" s="197">
        <f t="shared" si="11"/>
        <v>0</v>
      </c>
      <c r="Q208" s="197">
        <v>0.0045</v>
      </c>
      <c r="R208" s="197">
        <f t="shared" si="12"/>
        <v>0.0045</v>
      </c>
      <c r="S208" s="197">
        <v>0</v>
      </c>
      <c r="T208" s="198">
        <f t="shared" si="13"/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99" t="s">
        <v>203</v>
      </c>
      <c r="AT208" s="199" t="s">
        <v>200</v>
      </c>
      <c r="AU208" s="199" t="s">
        <v>82</v>
      </c>
      <c r="AY208" s="17" t="s">
        <v>133</v>
      </c>
      <c r="BE208" s="200">
        <f t="shared" si="14"/>
        <v>0</v>
      </c>
      <c r="BF208" s="200">
        <f t="shared" si="15"/>
        <v>0</v>
      </c>
      <c r="BG208" s="200">
        <f t="shared" si="16"/>
        <v>0</v>
      </c>
      <c r="BH208" s="200">
        <f t="shared" si="17"/>
        <v>0</v>
      </c>
      <c r="BI208" s="200">
        <f t="shared" si="18"/>
        <v>0</v>
      </c>
      <c r="BJ208" s="17" t="s">
        <v>80</v>
      </c>
      <c r="BK208" s="200">
        <f t="shared" si="19"/>
        <v>0</v>
      </c>
      <c r="BL208" s="17" t="s">
        <v>197</v>
      </c>
      <c r="BM208" s="199" t="s">
        <v>764</v>
      </c>
    </row>
    <row r="209" spans="1:65" s="2" customFormat="1" ht="24.2" customHeight="1">
      <c r="A209" s="34"/>
      <c r="B209" s="35"/>
      <c r="C209" s="187" t="s">
        <v>345</v>
      </c>
      <c r="D209" s="187" t="s">
        <v>136</v>
      </c>
      <c r="E209" s="188" t="s">
        <v>346</v>
      </c>
      <c r="F209" s="189" t="s">
        <v>347</v>
      </c>
      <c r="G209" s="190" t="s">
        <v>139</v>
      </c>
      <c r="H209" s="191">
        <v>1</v>
      </c>
      <c r="I209" s="192"/>
      <c r="J209" s="193">
        <f t="shared" si="10"/>
        <v>0</v>
      </c>
      <c r="K209" s="194"/>
      <c r="L209" s="39"/>
      <c r="M209" s="195" t="s">
        <v>1</v>
      </c>
      <c r="N209" s="196" t="s">
        <v>37</v>
      </c>
      <c r="O209" s="71"/>
      <c r="P209" s="197">
        <f t="shared" si="11"/>
        <v>0</v>
      </c>
      <c r="Q209" s="197">
        <v>0</v>
      </c>
      <c r="R209" s="197">
        <f t="shared" si="12"/>
        <v>0</v>
      </c>
      <c r="S209" s="197">
        <v>0.174</v>
      </c>
      <c r="T209" s="198">
        <f t="shared" si="13"/>
        <v>0.174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99" t="s">
        <v>197</v>
      </c>
      <c r="AT209" s="199" t="s">
        <v>136</v>
      </c>
      <c r="AU209" s="199" t="s">
        <v>82</v>
      </c>
      <c r="AY209" s="17" t="s">
        <v>133</v>
      </c>
      <c r="BE209" s="200">
        <f t="shared" si="14"/>
        <v>0</v>
      </c>
      <c r="BF209" s="200">
        <f t="shared" si="15"/>
        <v>0</v>
      </c>
      <c r="BG209" s="200">
        <f t="shared" si="16"/>
        <v>0</v>
      </c>
      <c r="BH209" s="200">
        <f t="shared" si="17"/>
        <v>0</v>
      </c>
      <c r="BI209" s="200">
        <f t="shared" si="18"/>
        <v>0</v>
      </c>
      <c r="BJ209" s="17" t="s">
        <v>80</v>
      </c>
      <c r="BK209" s="200">
        <f t="shared" si="19"/>
        <v>0</v>
      </c>
      <c r="BL209" s="17" t="s">
        <v>197</v>
      </c>
      <c r="BM209" s="199" t="s">
        <v>765</v>
      </c>
    </row>
    <row r="210" spans="1:65" s="2" customFormat="1" ht="24.2" customHeight="1">
      <c r="A210" s="34"/>
      <c r="B210" s="35"/>
      <c r="C210" s="187" t="s">
        <v>349</v>
      </c>
      <c r="D210" s="187" t="s">
        <v>136</v>
      </c>
      <c r="E210" s="188" t="s">
        <v>610</v>
      </c>
      <c r="F210" s="189" t="s">
        <v>611</v>
      </c>
      <c r="G210" s="190" t="s">
        <v>162</v>
      </c>
      <c r="H210" s="191">
        <v>1.207</v>
      </c>
      <c r="I210" s="192"/>
      <c r="J210" s="193">
        <f t="shared" si="10"/>
        <v>0</v>
      </c>
      <c r="K210" s="194"/>
      <c r="L210" s="39"/>
      <c r="M210" s="195" t="s">
        <v>1</v>
      </c>
      <c r="N210" s="196" t="s">
        <v>37</v>
      </c>
      <c r="O210" s="71"/>
      <c r="P210" s="197">
        <f t="shared" si="11"/>
        <v>0</v>
      </c>
      <c r="Q210" s="197">
        <v>0</v>
      </c>
      <c r="R210" s="197">
        <f t="shared" si="12"/>
        <v>0</v>
      </c>
      <c r="S210" s="197">
        <v>0</v>
      </c>
      <c r="T210" s="198">
        <f t="shared" si="13"/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99" t="s">
        <v>197</v>
      </c>
      <c r="AT210" s="199" t="s">
        <v>136</v>
      </c>
      <c r="AU210" s="199" t="s">
        <v>82</v>
      </c>
      <c r="AY210" s="17" t="s">
        <v>133</v>
      </c>
      <c r="BE210" s="200">
        <f t="shared" si="14"/>
        <v>0</v>
      </c>
      <c r="BF210" s="200">
        <f t="shared" si="15"/>
        <v>0</v>
      </c>
      <c r="BG210" s="200">
        <f t="shared" si="16"/>
        <v>0</v>
      </c>
      <c r="BH210" s="200">
        <f t="shared" si="17"/>
        <v>0</v>
      </c>
      <c r="BI210" s="200">
        <f t="shared" si="18"/>
        <v>0</v>
      </c>
      <c r="BJ210" s="17" t="s">
        <v>80</v>
      </c>
      <c r="BK210" s="200">
        <f t="shared" si="19"/>
        <v>0</v>
      </c>
      <c r="BL210" s="17" t="s">
        <v>197</v>
      </c>
      <c r="BM210" s="199" t="s">
        <v>766</v>
      </c>
    </row>
    <row r="211" spans="1:65" s="2" customFormat="1" ht="24.2" customHeight="1">
      <c r="A211" s="34"/>
      <c r="B211" s="35"/>
      <c r="C211" s="187" t="s">
        <v>353</v>
      </c>
      <c r="D211" s="187" t="s">
        <v>136</v>
      </c>
      <c r="E211" s="188" t="s">
        <v>354</v>
      </c>
      <c r="F211" s="189" t="s">
        <v>355</v>
      </c>
      <c r="G211" s="190" t="s">
        <v>162</v>
      </c>
      <c r="H211" s="191">
        <v>1.207</v>
      </c>
      <c r="I211" s="192"/>
      <c r="J211" s="193">
        <f t="shared" si="10"/>
        <v>0</v>
      </c>
      <c r="K211" s="194"/>
      <c r="L211" s="39"/>
      <c r="M211" s="195" t="s">
        <v>1</v>
      </c>
      <c r="N211" s="196" t="s">
        <v>37</v>
      </c>
      <c r="O211" s="71"/>
      <c r="P211" s="197">
        <f t="shared" si="11"/>
        <v>0</v>
      </c>
      <c r="Q211" s="197">
        <v>0</v>
      </c>
      <c r="R211" s="197">
        <f t="shared" si="12"/>
        <v>0</v>
      </c>
      <c r="S211" s="197">
        <v>0</v>
      </c>
      <c r="T211" s="198">
        <f t="shared" si="13"/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99" t="s">
        <v>197</v>
      </c>
      <c r="AT211" s="199" t="s">
        <v>136</v>
      </c>
      <c r="AU211" s="199" t="s">
        <v>82</v>
      </c>
      <c r="AY211" s="17" t="s">
        <v>133</v>
      </c>
      <c r="BE211" s="200">
        <f t="shared" si="14"/>
        <v>0</v>
      </c>
      <c r="BF211" s="200">
        <f t="shared" si="15"/>
        <v>0</v>
      </c>
      <c r="BG211" s="200">
        <f t="shared" si="16"/>
        <v>0</v>
      </c>
      <c r="BH211" s="200">
        <f t="shared" si="17"/>
        <v>0</v>
      </c>
      <c r="BI211" s="200">
        <f t="shared" si="18"/>
        <v>0</v>
      </c>
      <c r="BJ211" s="17" t="s">
        <v>80</v>
      </c>
      <c r="BK211" s="200">
        <f t="shared" si="19"/>
        <v>0</v>
      </c>
      <c r="BL211" s="17" t="s">
        <v>197</v>
      </c>
      <c r="BM211" s="199" t="s">
        <v>767</v>
      </c>
    </row>
    <row r="212" spans="1:65" s="2" customFormat="1" ht="24.2" customHeight="1">
      <c r="A212" s="34"/>
      <c r="B212" s="35"/>
      <c r="C212" s="187" t="s">
        <v>357</v>
      </c>
      <c r="D212" s="187" t="s">
        <v>136</v>
      </c>
      <c r="E212" s="188" t="s">
        <v>358</v>
      </c>
      <c r="F212" s="189" t="s">
        <v>359</v>
      </c>
      <c r="G212" s="190" t="s">
        <v>162</v>
      </c>
      <c r="H212" s="191">
        <v>1.207</v>
      </c>
      <c r="I212" s="192"/>
      <c r="J212" s="193">
        <f t="shared" si="10"/>
        <v>0</v>
      </c>
      <c r="K212" s="194"/>
      <c r="L212" s="39"/>
      <c r="M212" s="195" t="s">
        <v>1</v>
      </c>
      <c r="N212" s="196" t="s">
        <v>37</v>
      </c>
      <c r="O212" s="71"/>
      <c r="P212" s="197">
        <f t="shared" si="11"/>
        <v>0</v>
      </c>
      <c r="Q212" s="197">
        <v>0</v>
      </c>
      <c r="R212" s="197">
        <f t="shared" si="12"/>
        <v>0</v>
      </c>
      <c r="S212" s="197">
        <v>0</v>
      </c>
      <c r="T212" s="198">
        <f t="shared" si="13"/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99" t="s">
        <v>197</v>
      </c>
      <c r="AT212" s="199" t="s">
        <v>136</v>
      </c>
      <c r="AU212" s="199" t="s">
        <v>82</v>
      </c>
      <c r="AY212" s="17" t="s">
        <v>133</v>
      </c>
      <c r="BE212" s="200">
        <f t="shared" si="14"/>
        <v>0</v>
      </c>
      <c r="BF212" s="200">
        <f t="shared" si="15"/>
        <v>0</v>
      </c>
      <c r="BG212" s="200">
        <f t="shared" si="16"/>
        <v>0</v>
      </c>
      <c r="BH212" s="200">
        <f t="shared" si="17"/>
        <v>0</v>
      </c>
      <c r="BI212" s="200">
        <f t="shared" si="18"/>
        <v>0</v>
      </c>
      <c r="BJ212" s="17" t="s">
        <v>80</v>
      </c>
      <c r="BK212" s="200">
        <f t="shared" si="19"/>
        <v>0</v>
      </c>
      <c r="BL212" s="17" t="s">
        <v>197</v>
      </c>
      <c r="BM212" s="199" t="s">
        <v>768</v>
      </c>
    </row>
    <row r="213" spans="2:63" s="12" customFormat="1" ht="22.9" customHeight="1">
      <c r="B213" s="171"/>
      <c r="C213" s="172"/>
      <c r="D213" s="173" t="s">
        <v>71</v>
      </c>
      <c r="E213" s="185" t="s">
        <v>505</v>
      </c>
      <c r="F213" s="185" t="s">
        <v>506</v>
      </c>
      <c r="G213" s="172"/>
      <c r="H213" s="172"/>
      <c r="I213" s="175"/>
      <c r="J213" s="186">
        <f>BK213</f>
        <v>0</v>
      </c>
      <c r="K213" s="172"/>
      <c r="L213" s="177"/>
      <c r="M213" s="178"/>
      <c r="N213" s="179"/>
      <c r="O213" s="179"/>
      <c r="P213" s="180">
        <f>SUM(P214:P242)</f>
        <v>0</v>
      </c>
      <c r="Q213" s="179"/>
      <c r="R213" s="180">
        <f>SUM(R214:R242)</f>
        <v>0.0851854</v>
      </c>
      <c r="S213" s="179"/>
      <c r="T213" s="181">
        <f>SUM(T214:T242)</f>
        <v>0.08428</v>
      </c>
      <c r="AR213" s="182" t="s">
        <v>82</v>
      </c>
      <c r="AT213" s="183" t="s">
        <v>71</v>
      </c>
      <c r="AU213" s="183" t="s">
        <v>80</v>
      </c>
      <c r="AY213" s="182" t="s">
        <v>133</v>
      </c>
      <c r="BK213" s="184">
        <f>SUM(BK214:BK242)</f>
        <v>0</v>
      </c>
    </row>
    <row r="214" spans="1:65" s="2" customFormat="1" ht="24.2" customHeight="1">
      <c r="A214" s="34"/>
      <c r="B214" s="35"/>
      <c r="C214" s="187" t="s">
        <v>363</v>
      </c>
      <c r="D214" s="187" t="s">
        <v>136</v>
      </c>
      <c r="E214" s="188" t="s">
        <v>513</v>
      </c>
      <c r="F214" s="189" t="s">
        <v>514</v>
      </c>
      <c r="G214" s="190" t="s">
        <v>146</v>
      </c>
      <c r="H214" s="191">
        <v>29.368</v>
      </c>
      <c r="I214" s="192"/>
      <c r="J214" s="193">
        <f>ROUND(I214*H214,2)</f>
        <v>0</v>
      </c>
      <c r="K214" s="194"/>
      <c r="L214" s="39"/>
      <c r="M214" s="195" t="s">
        <v>1</v>
      </c>
      <c r="N214" s="196" t="s">
        <v>37</v>
      </c>
      <c r="O214" s="71"/>
      <c r="P214" s="197">
        <f>O214*H214</f>
        <v>0</v>
      </c>
      <c r="Q214" s="197">
        <v>0</v>
      </c>
      <c r="R214" s="197">
        <f>Q214*H214</f>
        <v>0</v>
      </c>
      <c r="S214" s="197">
        <v>0</v>
      </c>
      <c r="T214" s="198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99" t="s">
        <v>140</v>
      </c>
      <c r="AT214" s="199" t="s">
        <v>136</v>
      </c>
      <c r="AU214" s="199" t="s">
        <v>82</v>
      </c>
      <c r="AY214" s="17" t="s">
        <v>133</v>
      </c>
      <c r="BE214" s="200">
        <f>IF(N214="základní",J214,0)</f>
        <v>0</v>
      </c>
      <c r="BF214" s="200">
        <f>IF(N214="snížená",J214,0)</f>
        <v>0</v>
      </c>
      <c r="BG214" s="200">
        <f>IF(N214="zákl. přenesená",J214,0)</f>
        <v>0</v>
      </c>
      <c r="BH214" s="200">
        <f>IF(N214="sníž. přenesená",J214,0)</f>
        <v>0</v>
      </c>
      <c r="BI214" s="200">
        <f>IF(N214="nulová",J214,0)</f>
        <v>0</v>
      </c>
      <c r="BJ214" s="17" t="s">
        <v>80</v>
      </c>
      <c r="BK214" s="200">
        <f>ROUND(I214*H214,2)</f>
        <v>0</v>
      </c>
      <c r="BL214" s="17" t="s">
        <v>140</v>
      </c>
      <c r="BM214" s="199" t="s">
        <v>769</v>
      </c>
    </row>
    <row r="215" spans="1:65" s="2" customFormat="1" ht="24.2" customHeight="1">
      <c r="A215" s="34"/>
      <c r="B215" s="35"/>
      <c r="C215" s="187" t="s">
        <v>368</v>
      </c>
      <c r="D215" s="187" t="s">
        <v>136</v>
      </c>
      <c r="E215" s="188" t="s">
        <v>507</v>
      </c>
      <c r="F215" s="189" t="s">
        <v>508</v>
      </c>
      <c r="G215" s="190" t="s">
        <v>146</v>
      </c>
      <c r="H215" s="191">
        <v>29.368</v>
      </c>
      <c r="I215" s="192"/>
      <c r="J215" s="193">
        <f>ROUND(I215*H215,2)</f>
        <v>0</v>
      </c>
      <c r="K215" s="194"/>
      <c r="L215" s="39"/>
      <c r="M215" s="195" t="s">
        <v>1</v>
      </c>
      <c r="N215" s="196" t="s">
        <v>37</v>
      </c>
      <c r="O215" s="71"/>
      <c r="P215" s="197">
        <f>O215*H215</f>
        <v>0</v>
      </c>
      <c r="Q215" s="197">
        <v>0</v>
      </c>
      <c r="R215" s="197">
        <f>Q215*H215</f>
        <v>0</v>
      </c>
      <c r="S215" s="197">
        <v>0</v>
      </c>
      <c r="T215" s="198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99" t="s">
        <v>197</v>
      </c>
      <c r="AT215" s="199" t="s">
        <v>136</v>
      </c>
      <c r="AU215" s="199" t="s">
        <v>82</v>
      </c>
      <c r="AY215" s="17" t="s">
        <v>133</v>
      </c>
      <c r="BE215" s="200">
        <f>IF(N215="základní",J215,0)</f>
        <v>0</v>
      </c>
      <c r="BF215" s="200">
        <f>IF(N215="snížená",J215,0)</f>
        <v>0</v>
      </c>
      <c r="BG215" s="200">
        <f>IF(N215="zákl. přenesená",J215,0)</f>
        <v>0</v>
      </c>
      <c r="BH215" s="200">
        <f>IF(N215="sníž. přenesená",J215,0)</f>
        <v>0</v>
      </c>
      <c r="BI215" s="200">
        <f>IF(N215="nulová",J215,0)</f>
        <v>0</v>
      </c>
      <c r="BJ215" s="17" t="s">
        <v>80</v>
      </c>
      <c r="BK215" s="200">
        <f>ROUND(I215*H215,2)</f>
        <v>0</v>
      </c>
      <c r="BL215" s="17" t="s">
        <v>197</v>
      </c>
      <c r="BM215" s="199" t="s">
        <v>770</v>
      </c>
    </row>
    <row r="216" spans="1:65" s="2" customFormat="1" ht="16.5" customHeight="1">
      <c r="A216" s="34"/>
      <c r="B216" s="35"/>
      <c r="C216" s="187" t="s">
        <v>374</v>
      </c>
      <c r="D216" s="187" t="s">
        <v>136</v>
      </c>
      <c r="E216" s="188" t="s">
        <v>510</v>
      </c>
      <c r="F216" s="189" t="s">
        <v>511</v>
      </c>
      <c r="G216" s="190" t="s">
        <v>146</v>
      </c>
      <c r="H216" s="191">
        <v>29.368</v>
      </c>
      <c r="I216" s="192"/>
      <c r="J216" s="193">
        <f>ROUND(I216*H216,2)</f>
        <v>0</v>
      </c>
      <c r="K216" s="194"/>
      <c r="L216" s="39"/>
      <c r="M216" s="195" t="s">
        <v>1</v>
      </c>
      <c r="N216" s="196" t="s">
        <v>37</v>
      </c>
      <c r="O216" s="71"/>
      <c r="P216" s="197">
        <f>O216*H216</f>
        <v>0</v>
      </c>
      <c r="Q216" s="197">
        <v>0</v>
      </c>
      <c r="R216" s="197">
        <f>Q216*H216</f>
        <v>0</v>
      </c>
      <c r="S216" s="197">
        <v>0</v>
      </c>
      <c r="T216" s="198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9" t="s">
        <v>197</v>
      </c>
      <c r="AT216" s="199" t="s">
        <v>136</v>
      </c>
      <c r="AU216" s="199" t="s">
        <v>82</v>
      </c>
      <c r="AY216" s="17" t="s">
        <v>133</v>
      </c>
      <c r="BE216" s="200">
        <f>IF(N216="základní",J216,0)</f>
        <v>0</v>
      </c>
      <c r="BF216" s="200">
        <f>IF(N216="snížená",J216,0)</f>
        <v>0</v>
      </c>
      <c r="BG216" s="200">
        <f>IF(N216="zákl. přenesená",J216,0)</f>
        <v>0</v>
      </c>
      <c r="BH216" s="200">
        <f>IF(N216="sníž. přenesená",J216,0)</f>
        <v>0</v>
      </c>
      <c r="BI216" s="200">
        <f>IF(N216="nulová",J216,0)</f>
        <v>0</v>
      </c>
      <c r="BJ216" s="17" t="s">
        <v>80</v>
      </c>
      <c r="BK216" s="200">
        <f>ROUND(I216*H216,2)</f>
        <v>0</v>
      </c>
      <c r="BL216" s="17" t="s">
        <v>197</v>
      </c>
      <c r="BM216" s="199" t="s">
        <v>771</v>
      </c>
    </row>
    <row r="217" spans="1:65" s="2" customFormat="1" ht="24.2" customHeight="1">
      <c r="A217" s="34"/>
      <c r="B217" s="35"/>
      <c r="C217" s="187" t="s">
        <v>379</v>
      </c>
      <c r="D217" s="187" t="s">
        <v>136</v>
      </c>
      <c r="E217" s="188" t="s">
        <v>516</v>
      </c>
      <c r="F217" s="189" t="s">
        <v>517</v>
      </c>
      <c r="G217" s="190" t="s">
        <v>146</v>
      </c>
      <c r="H217" s="191">
        <v>29.368</v>
      </c>
      <c r="I217" s="192"/>
      <c r="J217" s="193">
        <f>ROUND(I217*H217,2)</f>
        <v>0</v>
      </c>
      <c r="K217" s="194"/>
      <c r="L217" s="39"/>
      <c r="M217" s="195" t="s">
        <v>1</v>
      </c>
      <c r="N217" s="196" t="s">
        <v>37</v>
      </c>
      <c r="O217" s="71"/>
      <c r="P217" s="197">
        <f>O217*H217</f>
        <v>0</v>
      </c>
      <c r="Q217" s="197">
        <v>0</v>
      </c>
      <c r="R217" s="197">
        <f>Q217*H217</f>
        <v>0</v>
      </c>
      <c r="S217" s="197">
        <v>0.0025</v>
      </c>
      <c r="T217" s="198">
        <f>S217*H217</f>
        <v>0.07342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99" t="s">
        <v>197</v>
      </c>
      <c r="AT217" s="199" t="s">
        <v>136</v>
      </c>
      <c r="AU217" s="199" t="s">
        <v>82</v>
      </c>
      <c r="AY217" s="17" t="s">
        <v>133</v>
      </c>
      <c r="BE217" s="200">
        <f>IF(N217="základní",J217,0)</f>
        <v>0</v>
      </c>
      <c r="BF217" s="200">
        <f>IF(N217="snížená",J217,0)</f>
        <v>0</v>
      </c>
      <c r="BG217" s="200">
        <f>IF(N217="zákl. přenesená",J217,0)</f>
        <v>0</v>
      </c>
      <c r="BH217" s="200">
        <f>IF(N217="sníž. přenesená",J217,0)</f>
        <v>0</v>
      </c>
      <c r="BI217" s="200">
        <f>IF(N217="nulová",J217,0)</f>
        <v>0</v>
      </c>
      <c r="BJ217" s="17" t="s">
        <v>80</v>
      </c>
      <c r="BK217" s="200">
        <f>ROUND(I217*H217,2)</f>
        <v>0</v>
      </c>
      <c r="BL217" s="17" t="s">
        <v>197</v>
      </c>
      <c r="BM217" s="199" t="s">
        <v>772</v>
      </c>
    </row>
    <row r="218" spans="2:51" s="13" customFormat="1" ht="11.25">
      <c r="B218" s="201"/>
      <c r="C218" s="202"/>
      <c r="D218" s="203" t="s">
        <v>148</v>
      </c>
      <c r="E218" s="204" t="s">
        <v>1</v>
      </c>
      <c r="F218" s="205" t="s">
        <v>221</v>
      </c>
      <c r="G218" s="202"/>
      <c r="H218" s="204" t="s">
        <v>1</v>
      </c>
      <c r="I218" s="206"/>
      <c r="J218" s="202"/>
      <c r="K218" s="202"/>
      <c r="L218" s="207"/>
      <c r="M218" s="208"/>
      <c r="N218" s="209"/>
      <c r="O218" s="209"/>
      <c r="P218" s="209"/>
      <c r="Q218" s="209"/>
      <c r="R218" s="209"/>
      <c r="S218" s="209"/>
      <c r="T218" s="210"/>
      <c r="AT218" s="211" t="s">
        <v>148</v>
      </c>
      <c r="AU218" s="211" t="s">
        <v>82</v>
      </c>
      <c r="AV218" s="13" t="s">
        <v>80</v>
      </c>
      <c r="AW218" s="13" t="s">
        <v>30</v>
      </c>
      <c r="AX218" s="13" t="s">
        <v>72</v>
      </c>
      <c r="AY218" s="211" t="s">
        <v>133</v>
      </c>
    </row>
    <row r="219" spans="2:51" s="14" customFormat="1" ht="11.25">
      <c r="B219" s="212"/>
      <c r="C219" s="213"/>
      <c r="D219" s="203" t="s">
        <v>148</v>
      </c>
      <c r="E219" s="214" t="s">
        <v>1</v>
      </c>
      <c r="F219" s="215" t="s">
        <v>707</v>
      </c>
      <c r="G219" s="213"/>
      <c r="H219" s="216">
        <v>15.839999999999998</v>
      </c>
      <c r="I219" s="217"/>
      <c r="J219" s="213"/>
      <c r="K219" s="213"/>
      <c r="L219" s="218"/>
      <c r="M219" s="219"/>
      <c r="N219" s="220"/>
      <c r="O219" s="220"/>
      <c r="P219" s="220"/>
      <c r="Q219" s="220"/>
      <c r="R219" s="220"/>
      <c r="S219" s="220"/>
      <c r="T219" s="221"/>
      <c r="AT219" s="222" t="s">
        <v>148</v>
      </c>
      <c r="AU219" s="222" t="s">
        <v>82</v>
      </c>
      <c r="AV219" s="14" t="s">
        <v>82</v>
      </c>
      <c r="AW219" s="14" t="s">
        <v>30</v>
      </c>
      <c r="AX219" s="14" t="s">
        <v>72</v>
      </c>
      <c r="AY219" s="222" t="s">
        <v>133</v>
      </c>
    </row>
    <row r="220" spans="2:51" s="13" customFormat="1" ht="11.25">
      <c r="B220" s="201"/>
      <c r="C220" s="202"/>
      <c r="D220" s="203" t="s">
        <v>148</v>
      </c>
      <c r="E220" s="204" t="s">
        <v>1</v>
      </c>
      <c r="F220" s="205" t="s">
        <v>150</v>
      </c>
      <c r="G220" s="202"/>
      <c r="H220" s="204" t="s">
        <v>1</v>
      </c>
      <c r="I220" s="206"/>
      <c r="J220" s="202"/>
      <c r="K220" s="202"/>
      <c r="L220" s="207"/>
      <c r="M220" s="208"/>
      <c r="N220" s="209"/>
      <c r="O220" s="209"/>
      <c r="P220" s="209"/>
      <c r="Q220" s="209"/>
      <c r="R220" s="209"/>
      <c r="S220" s="209"/>
      <c r="T220" s="210"/>
      <c r="AT220" s="211" t="s">
        <v>148</v>
      </c>
      <c r="AU220" s="211" t="s">
        <v>82</v>
      </c>
      <c r="AV220" s="13" t="s">
        <v>80</v>
      </c>
      <c r="AW220" s="13" t="s">
        <v>30</v>
      </c>
      <c r="AX220" s="13" t="s">
        <v>72</v>
      </c>
      <c r="AY220" s="211" t="s">
        <v>133</v>
      </c>
    </row>
    <row r="221" spans="2:51" s="14" customFormat="1" ht="11.25">
      <c r="B221" s="212"/>
      <c r="C221" s="213"/>
      <c r="D221" s="203" t="s">
        <v>148</v>
      </c>
      <c r="E221" s="214" t="s">
        <v>1</v>
      </c>
      <c r="F221" s="215" t="s">
        <v>773</v>
      </c>
      <c r="G221" s="213"/>
      <c r="H221" s="216">
        <v>2.64</v>
      </c>
      <c r="I221" s="217"/>
      <c r="J221" s="213"/>
      <c r="K221" s="213"/>
      <c r="L221" s="218"/>
      <c r="M221" s="219"/>
      <c r="N221" s="220"/>
      <c r="O221" s="220"/>
      <c r="P221" s="220"/>
      <c r="Q221" s="220"/>
      <c r="R221" s="220"/>
      <c r="S221" s="220"/>
      <c r="T221" s="221"/>
      <c r="AT221" s="222" t="s">
        <v>148</v>
      </c>
      <c r="AU221" s="222" t="s">
        <v>82</v>
      </c>
      <c r="AV221" s="14" t="s">
        <v>82</v>
      </c>
      <c r="AW221" s="14" t="s">
        <v>30</v>
      </c>
      <c r="AX221" s="14" t="s">
        <v>72</v>
      </c>
      <c r="AY221" s="222" t="s">
        <v>133</v>
      </c>
    </row>
    <row r="222" spans="2:51" s="13" customFormat="1" ht="11.25">
      <c r="B222" s="201"/>
      <c r="C222" s="202"/>
      <c r="D222" s="203" t="s">
        <v>148</v>
      </c>
      <c r="E222" s="204" t="s">
        <v>1</v>
      </c>
      <c r="F222" s="205" t="s">
        <v>444</v>
      </c>
      <c r="G222" s="202"/>
      <c r="H222" s="204" t="s">
        <v>1</v>
      </c>
      <c r="I222" s="206"/>
      <c r="J222" s="202"/>
      <c r="K222" s="202"/>
      <c r="L222" s="207"/>
      <c r="M222" s="208"/>
      <c r="N222" s="209"/>
      <c r="O222" s="209"/>
      <c r="P222" s="209"/>
      <c r="Q222" s="209"/>
      <c r="R222" s="209"/>
      <c r="S222" s="209"/>
      <c r="T222" s="210"/>
      <c r="AT222" s="211" t="s">
        <v>148</v>
      </c>
      <c r="AU222" s="211" t="s">
        <v>82</v>
      </c>
      <c r="AV222" s="13" t="s">
        <v>80</v>
      </c>
      <c r="AW222" s="13" t="s">
        <v>30</v>
      </c>
      <c r="AX222" s="13" t="s">
        <v>72</v>
      </c>
      <c r="AY222" s="211" t="s">
        <v>133</v>
      </c>
    </row>
    <row r="223" spans="2:51" s="14" customFormat="1" ht="11.25">
      <c r="B223" s="212"/>
      <c r="C223" s="213"/>
      <c r="D223" s="203" t="s">
        <v>148</v>
      </c>
      <c r="E223" s="214" t="s">
        <v>1</v>
      </c>
      <c r="F223" s="215" t="s">
        <v>711</v>
      </c>
      <c r="G223" s="213"/>
      <c r="H223" s="216">
        <v>10.887500000000001</v>
      </c>
      <c r="I223" s="217"/>
      <c r="J223" s="213"/>
      <c r="K223" s="213"/>
      <c r="L223" s="218"/>
      <c r="M223" s="219"/>
      <c r="N223" s="220"/>
      <c r="O223" s="220"/>
      <c r="P223" s="220"/>
      <c r="Q223" s="220"/>
      <c r="R223" s="220"/>
      <c r="S223" s="220"/>
      <c r="T223" s="221"/>
      <c r="AT223" s="222" t="s">
        <v>148</v>
      </c>
      <c r="AU223" s="222" t="s">
        <v>82</v>
      </c>
      <c r="AV223" s="14" t="s">
        <v>82</v>
      </c>
      <c r="AW223" s="14" t="s">
        <v>30</v>
      </c>
      <c r="AX223" s="14" t="s">
        <v>72</v>
      </c>
      <c r="AY223" s="222" t="s">
        <v>133</v>
      </c>
    </row>
    <row r="224" spans="2:51" s="15" customFormat="1" ht="11.25">
      <c r="B224" s="223"/>
      <c r="C224" s="224"/>
      <c r="D224" s="203" t="s">
        <v>148</v>
      </c>
      <c r="E224" s="225" t="s">
        <v>1</v>
      </c>
      <c r="F224" s="226" t="s">
        <v>156</v>
      </c>
      <c r="G224" s="224"/>
      <c r="H224" s="227">
        <v>29.3675</v>
      </c>
      <c r="I224" s="228"/>
      <c r="J224" s="224"/>
      <c r="K224" s="224"/>
      <c r="L224" s="229"/>
      <c r="M224" s="230"/>
      <c r="N224" s="231"/>
      <c r="O224" s="231"/>
      <c r="P224" s="231"/>
      <c r="Q224" s="231"/>
      <c r="R224" s="231"/>
      <c r="S224" s="231"/>
      <c r="T224" s="232"/>
      <c r="AT224" s="233" t="s">
        <v>148</v>
      </c>
      <c r="AU224" s="233" t="s">
        <v>82</v>
      </c>
      <c r="AV224" s="15" t="s">
        <v>140</v>
      </c>
      <c r="AW224" s="15" t="s">
        <v>30</v>
      </c>
      <c r="AX224" s="15" t="s">
        <v>80</v>
      </c>
      <c r="AY224" s="233" t="s">
        <v>133</v>
      </c>
    </row>
    <row r="225" spans="1:65" s="2" customFormat="1" ht="16.5" customHeight="1">
      <c r="A225" s="34"/>
      <c r="B225" s="35"/>
      <c r="C225" s="187" t="s">
        <v>384</v>
      </c>
      <c r="D225" s="187" t="s">
        <v>136</v>
      </c>
      <c r="E225" s="188" t="s">
        <v>519</v>
      </c>
      <c r="F225" s="189" t="s">
        <v>520</v>
      </c>
      <c r="G225" s="190" t="s">
        <v>146</v>
      </c>
      <c r="H225" s="191">
        <v>29.368</v>
      </c>
      <c r="I225" s="192"/>
      <c r="J225" s="193">
        <f>ROUND(I225*H225,2)</f>
        <v>0</v>
      </c>
      <c r="K225" s="194"/>
      <c r="L225" s="39"/>
      <c r="M225" s="195" t="s">
        <v>1</v>
      </c>
      <c r="N225" s="196" t="s">
        <v>37</v>
      </c>
      <c r="O225" s="71"/>
      <c r="P225" s="197">
        <f>O225*H225</f>
        <v>0</v>
      </c>
      <c r="Q225" s="197">
        <v>0.0003</v>
      </c>
      <c r="R225" s="197">
        <f>Q225*H225</f>
        <v>0.0088104</v>
      </c>
      <c r="S225" s="197">
        <v>0</v>
      </c>
      <c r="T225" s="198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99" t="s">
        <v>197</v>
      </c>
      <c r="AT225" s="199" t="s">
        <v>136</v>
      </c>
      <c r="AU225" s="199" t="s">
        <v>82</v>
      </c>
      <c r="AY225" s="17" t="s">
        <v>133</v>
      </c>
      <c r="BE225" s="200">
        <f>IF(N225="základní",J225,0)</f>
        <v>0</v>
      </c>
      <c r="BF225" s="200">
        <f>IF(N225="snížená",J225,0)</f>
        <v>0</v>
      </c>
      <c r="BG225" s="200">
        <f>IF(N225="zákl. přenesená",J225,0)</f>
        <v>0</v>
      </c>
      <c r="BH225" s="200">
        <f>IF(N225="sníž. přenesená",J225,0)</f>
        <v>0</v>
      </c>
      <c r="BI225" s="200">
        <f>IF(N225="nulová",J225,0)</f>
        <v>0</v>
      </c>
      <c r="BJ225" s="17" t="s">
        <v>80</v>
      </c>
      <c r="BK225" s="200">
        <f>ROUND(I225*H225,2)</f>
        <v>0</v>
      </c>
      <c r="BL225" s="17" t="s">
        <v>197</v>
      </c>
      <c r="BM225" s="199" t="s">
        <v>774</v>
      </c>
    </row>
    <row r="226" spans="1:65" s="2" customFormat="1" ht="44.25" customHeight="1">
      <c r="A226" s="34"/>
      <c r="B226" s="35"/>
      <c r="C226" s="234" t="s">
        <v>388</v>
      </c>
      <c r="D226" s="234" t="s">
        <v>200</v>
      </c>
      <c r="E226" s="235" t="s">
        <v>522</v>
      </c>
      <c r="F226" s="236" t="s">
        <v>523</v>
      </c>
      <c r="G226" s="237" t="s">
        <v>146</v>
      </c>
      <c r="H226" s="238">
        <v>32.305</v>
      </c>
      <c r="I226" s="239"/>
      <c r="J226" s="240">
        <f>ROUND(I226*H226,2)</f>
        <v>0</v>
      </c>
      <c r="K226" s="241"/>
      <c r="L226" s="242"/>
      <c r="M226" s="243" t="s">
        <v>1</v>
      </c>
      <c r="N226" s="244" t="s">
        <v>37</v>
      </c>
      <c r="O226" s="71"/>
      <c r="P226" s="197">
        <f>O226*H226</f>
        <v>0</v>
      </c>
      <c r="Q226" s="197">
        <v>0.002</v>
      </c>
      <c r="R226" s="197">
        <f>Q226*H226</f>
        <v>0.06461</v>
      </c>
      <c r="S226" s="197">
        <v>0</v>
      </c>
      <c r="T226" s="198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99" t="s">
        <v>203</v>
      </c>
      <c r="AT226" s="199" t="s">
        <v>200</v>
      </c>
      <c r="AU226" s="199" t="s">
        <v>82</v>
      </c>
      <c r="AY226" s="17" t="s">
        <v>133</v>
      </c>
      <c r="BE226" s="200">
        <f>IF(N226="základní",J226,0)</f>
        <v>0</v>
      </c>
      <c r="BF226" s="200">
        <f>IF(N226="snížená",J226,0)</f>
        <v>0</v>
      </c>
      <c r="BG226" s="200">
        <f>IF(N226="zákl. přenesená",J226,0)</f>
        <v>0</v>
      </c>
      <c r="BH226" s="200">
        <f>IF(N226="sníž. přenesená",J226,0)</f>
        <v>0</v>
      </c>
      <c r="BI226" s="200">
        <f>IF(N226="nulová",J226,0)</f>
        <v>0</v>
      </c>
      <c r="BJ226" s="17" t="s">
        <v>80</v>
      </c>
      <c r="BK226" s="200">
        <f>ROUND(I226*H226,2)</f>
        <v>0</v>
      </c>
      <c r="BL226" s="17" t="s">
        <v>197</v>
      </c>
      <c r="BM226" s="199" t="s">
        <v>775</v>
      </c>
    </row>
    <row r="227" spans="2:51" s="14" customFormat="1" ht="11.25">
      <c r="B227" s="212"/>
      <c r="C227" s="213"/>
      <c r="D227" s="203" t="s">
        <v>148</v>
      </c>
      <c r="E227" s="213"/>
      <c r="F227" s="215" t="s">
        <v>776</v>
      </c>
      <c r="G227" s="213"/>
      <c r="H227" s="216">
        <v>32.305</v>
      </c>
      <c r="I227" s="217"/>
      <c r="J227" s="213"/>
      <c r="K227" s="213"/>
      <c r="L227" s="218"/>
      <c r="M227" s="219"/>
      <c r="N227" s="220"/>
      <c r="O227" s="220"/>
      <c r="P227" s="220"/>
      <c r="Q227" s="220"/>
      <c r="R227" s="220"/>
      <c r="S227" s="220"/>
      <c r="T227" s="221"/>
      <c r="AT227" s="222" t="s">
        <v>148</v>
      </c>
      <c r="AU227" s="222" t="s">
        <v>82</v>
      </c>
      <c r="AV227" s="14" t="s">
        <v>82</v>
      </c>
      <c r="AW227" s="14" t="s">
        <v>4</v>
      </c>
      <c r="AX227" s="14" t="s">
        <v>80</v>
      </c>
      <c r="AY227" s="222" t="s">
        <v>133</v>
      </c>
    </row>
    <row r="228" spans="1:65" s="2" customFormat="1" ht="24.2" customHeight="1">
      <c r="A228" s="34"/>
      <c r="B228" s="35"/>
      <c r="C228" s="187" t="s">
        <v>392</v>
      </c>
      <c r="D228" s="187" t="s">
        <v>136</v>
      </c>
      <c r="E228" s="188" t="s">
        <v>526</v>
      </c>
      <c r="F228" s="189" t="s">
        <v>527</v>
      </c>
      <c r="G228" s="190" t="s">
        <v>366</v>
      </c>
      <c r="H228" s="191">
        <v>10</v>
      </c>
      <c r="I228" s="192"/>
      <c r="J228" s="193">
        <f>ROUND(I228*H228,2)</f>
        <v>0</v>
      </c>
      <c r="K228" s="194"/>
      <c r="L228" s="39"/>
      <c r="M228" s="195" t="s">
        <v>1</v>
      </c>
      <c r="N228" s="196" t="s">
        <v>37</v>
      </c>
      <c r="O228" s="71"/>
      <c r="P228" s="197">
        <f>O228*H228</f>
        <v>0</v>
      </c>
      <c r="Q228" s="197">
        <v>0</v>
      </c>
      <c r="R228" s="197">
        <f>Q228*H228</f>
        <v>0</v>
      </c>
      <c r="S228" s="197">
        <v>0</v>
      </c>
      <c r="T228" s="198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99" t="s">
        <v>197</v>
      </c>
      <c r="AT228" s="199" t="s">
        <v>136</v>
      </c>
      <c r="AU228" s="199" t="s">
        <v>82</v>
      </c>
      <c r="AY228" s="17" t="s">
        <v>133</v>
      </c>
      <c r="BE228" s="200">
        <f>IF(N228="základní",J228,0)</f>
        <v>0</v>
      </c>
      <c r="BF228" s="200">
        <f>IF(N228="snížená",J228,0)</f>
        <v>0</v>
      </c>
      <c r="BG228" s="200">
        <f>IF(N228="zákl. přenesená",J228,0)</f>
        <v>0</v>
      </c>
      <c r="BH228" s="200">
        <f>IF(N228="sníž. přenesená",J228,0)</f>
        <v>0</v>
      </c>
      <c r="BI228" s="200">
        <f>IF(N228="nulová",J228,0)</f>
        <v>0</v>
      </c>
      <c r="BJ228" s="17" t="s">
        <v>80</v>
      </c>
      <c r="BK228" s="200">
        <f>ROUND(I228*H228,2)</f>
        <v>0</v>
      </c>
      <c r="BL228" s="17" t="s">
        <v>197</v>
      </c>
      <c r="BM228" s="199" t="s">
        <v>777</v>
      </c>
    </row>
    <row r="229" spans="1:65" s="2" customFormat="1" ht="21.75" customHeight="1">
      <c r="A229" s="34"/>
      <c r="B229" s="35"/>
      <c r="C229" s="187" t="s">
        <v>398</v>
      </c>
      <c r="D229" s="187" t="s">
        <v>136</v>
      </c>
      <c r="E229" s="188" t="s">
        <v>529</v>
      </c>
      <c r="F229" s="189" t="s">
        <v>530</v>
      </c>
      <c r="G229" s="190" t="s">
        <v>366</v>
      </c>
      <c r="H229" s="191">
        <v>36.2</v>
      </c>
      <c r="I229" s="192"/>
      <c r="J229" s="193">
        <f>ROUND(I229*H229,2)</f>
        <v>0</v>
      </c>
      <c r="K229" s="194"/>
      <c r="L229" s="39"/>
      <c r="M229" s="195" t="s">
        <v>1</v>
      </c>
      <c r="N229" s="196" t="s">
        <v>37</v>
      </c>
      <c r="O229" s="71"/>
      <c r="P229" s="197">
        <f>O229*H229</f>
        <v>0</v>
      </c>
      <c r="Q229" s="197">
        <v>0</v>
      </c>
      <c r="R229" s="197">
        <f>Q229*H229</f>
        <v>0</v>
      </c>
      <c r="S229" s="197">
        <v>0.0003</v>
      </c>
      <c r="T229" s="198">
        <f>S229*H229</f>
        <v>0.01086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99" t="s">
        <v>197</v>
      </c>
      <c r="AT229" s="199" t="s">
        <v>136</v>
      </c>
      <c r="AU229" s="199" t="s">
        <v>82</v>
      </c>
      <c r="AY229" s="17" t="s">
        <v>133</v>
      </c>
      <c r="BE229" s="200">
        <f>IF(N229="základní",J229,0)</f>
        <v>0</v>
      </c>
      <c r="BF229" s="200">
        <f>IF(N229="snížená",J229,0)</f>
        <v>0</v>
      </c>
      <c r="BG229" s="200">
        <f>IF(N229="zákl. přenesená",J229,0)</f>
        <v>0</v>
      </c>
      <c r="BH229" s="200">
        <f>IF(N229="sníž. přenesená",J229,0)</f>
        <v>0</v>
      </c>
      <c r="BI229" s="200">
        <f>IF(N229="nulová",J229,0)</f>
        <v>0</v>
      </c>
      <c r="BJ229" s="17" t="s">
        <v>80</v>
      </c>
      <c r="BK229" s="200">
        <f>ROUND(I229*H229,2)</f>
        <v>0</v>
      </c>
      <c r="BL229" s="17" t="s">
        <v>197</v>
      </c>
      <c r="BM229" s="199" t="s">
        <v>778</v>
      </c>
    </row>
    <row r="230" spans="2:51" s="13" customFormat="1" ht="11.25">
      <c r="B230" s="201"/>
      <c r="C230" s="202"/>
      <c r="D230" s="203" t="s">
        <v>148</v>
      </c>
      <c r="E230" s="204" t="s">
        <v>1</v>
      </c>
      <c r="F230" s="205" t="s">
        <v>221</v>
      </c>
      <c r="G230" s="202"/>
      <c r="H230" s="204" t="s">
        <v>1</v>
      </c>
      <c r="I230" s="206"/>
      <c r="J230" s="202"/>
      <c r="K230" s="202"/>
      <c r="L230" s="207"/>
      <c r="M230" s="208"/>
      <c r="N230" s="209"/>
      <c r="O230" s="209"/>
      <c r="P230" s="209"/>
      <c r="Q230" s="209"/>
      <c r="R230" s="209"/>
      <c r="S230" s="209"/>
      <c r="T230" s="210"/>
      <c r="AT230" s="211" t="s">
        <v>148</v>
      </c>
      <c r="AU230" s="211" t="s">
        <v>82</v>
      </c>
      <c r="AV230" s="13" t="s">
        <v>80</v>
      </c>
      <c r="AW230" s="13" t="s">
        <v>30</v>
      </c>
      <c r="AX230" s="13" t="s">
        <v>72</v>
      </c>
      <c r="AY230" s="211" t="s">
        <v>133</v>
      </c>
    </row>
    <row r="231" spans="2:51" s="14" customFormat="1" ht="11.25">
      <c r="B231" s="212"/>
      <c r="C231" s="213"/>
      <c r="D231" s="203" t="s">
        <v>148</v>
      </c>
      <c r="E231" s="214" t="s">
        <v>1</v>
      </c>
      <c r="F231" s="215" t="s">
        <v>779</v>
      </c>
      <c r="G231" s="213"/>
      <c r="H231" s="216">
        <v>16.2</v>
      </c>
      <c r="I231" s="217"/>
      <c r="J231" s="213"/>
      <c r="K231" s="213"/>
      <c r="L231" s="218"/>
      <c r="M231" s="219"/>
      <c r="N231" s="220"/>
      <c r="O231" s="220"/>
      <c r="P231" s="220"/>
      <c r="Q231" s="220"/>
      <c r="R231" s="220"/>
      <c r="S231" s="220"/>
      <c r="T231" s="221"/>
      <c r="AT231" s="222" t="s">
        <v>148</v>
      </c>
      <c r="AU231" s="222" t="s">
        <v>82</v>
      </c>
      <c r="AV231" s="14" t="s">
        <v>82</v>
      </c>
      <c r="AW231" s="14" t="s">
        <v>30</v>
      </c>
      <c r="AX231" s="14" t="s">
        <v>72</v>
      </c>
      <c r="AY231" s="222" t="s">
        <v>133</v>
      </c>
    </row>
    <row r="232" spans="2:51" s="13" customFormat="1" ht="11.25">
      <c r="B232" s="201"/>
      <c r="C232" s="202"/>
      <c r="D232" s="203" t="s">
        <v>148</v>
      </c>
      <c r="E232" s="204" t="s">
        <v>1</v>
      </c>
      <c r="F232" s="205" t="s">
        <v>150</v>
      </c>
      <c r="G232" s="202"/>
      <c r="H232" s="204" t="s">
        <v>1</v>
      </c>
      <c r="I232" s="206"/>
      <c r="J232" s="202"/>
      <c r="K232" s="202"/>
      <c r="L232" s="207"/>
      <c r="M232" s="208"/>
      <c r="N232" s="209"/>
      <c r="O232" s="209"/>
      <c r="P232" s="209"/>
      <c r="Q232" s="209"/>
      <c r="R232" s="209"/>
      <c r="S232" s="209"/>
      <c r="T232" s="210"/>
      <c r="AT232" s="211" t="s">
        <v>148</v>
      </c>
      <c r="AU232" s="211" t="s">
        <v>82</v>
      </c>
      <c r="AV232" s="13" t="s">
        <v>80</v>
      </c>
      <c r="AW232" s="13" t="s">
        <v>30</v>
      </c>
      <c r="AX232" s="13" t="s">
        <v>72</v>
      </c>
      <c r="AY232" s="211" t="s">
        <v>133</v>
      </c>
    </row>
    <row r="233" spans="2:51" s="14" customFormat="1" ht="11.25">
      <c r="B233" s="212"/>
      <c r="C233" s="213"/>
      <c r="D233" s="203" t="s">
        <v>148</v>
      </c>
      <c r="E233" s="214" t="s">
        <v>1</v>
      </c>
      <c r="F233" s="215" t="s">
        <v>780</v>
      </c>
      <c r="G233" s="213"/>
      <c r="H233" s="216">
        <v>6.800000000000001</v>
      </c>
      <c r="I233" s="217"/>
      <c r="J233" s="213"/>
      <c r="K233" s="213"/>
      <c r="L233" s="218"/>
      <c r="M233" s="219"/>
      <c r="N233" s="220"/>
      <c r="O233" s="220"/>
      <c r="P233" s="220"/>
      <c r="Q233" s="220"/>
      <c r="R233" s="220"/>
      <c r="S233" s="220"/>
      <c r="T233" s="221"/>
      <c r="AT233" s="222" t="s">
        <v>148</v>
      </c>
      <c r="AU233" s="222" t="s">
        <v>82</v>
      </c>
      <c r="AV233" s="14" t="s">
        <v>82</v>
      </c>
      <c r="AW233" s="14" t="s">
        <v>30</v>
      </c>
      <c r="AX233" s="14" t="s">
        <v>72</v>
      </c>
      <c r="AY233" s="222" t="s">
        <v>133</v>
      </c>
    </row>
    <row r="234" spans="2:51" s="13" customFormat="1" ht="11.25">
      <c r="B234" s="201"/>
      <c r="C234" s="202"/>
      <c r="D234" s="203" t="s">
        <v>148</v>
      </c>
      <c r="E234" s="204" t="s">
        <v>1</v>
      </c>
      <c r="F234" s="205" t="s">
        <v>444</v>
      </c>
      <c r="G234" s="202"/>
      <c r="H234" s="204" t="s">
        <v>1</v>
      </c>
      <c r="I234" s="206"/>
      <c r="J234" s="202"/>
      <c r="K234" s="202"/>
      <c r="L234" s="207"/>
      <c r="M234" s="208"/>
      <c r="N234" s="209"/>
      <c r="O234" s="209"/>
      <c r="P234" s="209"/>
      <c r="Q234" s="209"/>
      <c r="R234" s="209"/>
      <c r="S234" s="209"/>
      <c r="T234" s="210"/>
      <c r="AT234" s="211" t="s">
        <v>148</v>
      </c>
      <c r="AU234" s="211" t="s">
        <v>82</v>
      </c>
      <c r="AV234" s="13" t="s">
        <v>80</v>
      </c>
      <c r="AW234" s="13" t="s">
        <v>30</v>
      </c>
      <c r="AX234" s="13" t="s">
        <v>72</v>
      </c>
      <c r="AY234" s="211" t="s">
        <v>133</v>
      </c>
    </row>
    <row r="235" spans="2:51" s="14" customFormat="1" ht="11.25">
      <c r="B235" s="212"/>
      <c r="C235" s="213"/>
      <c r="D235" s="203" t="s">
        <v>148</v>
      </c>
      <c r="E235" s="214" t="s">
        <v>1</v>
      </c>
      <c r="F235" s="215" t="s">
        <v>781</v>
      </c>
      <c r="G235" s="213"/>
      <c r="H235" s="216">
        <v>13.2</v>
      </c>
      <c r="I235" s="217"/>
      <c r="J235" s="213"/>
      <c r="K235" s="213"/>
      <c r="L235" s="218"/>
      <c r="M235" s="219"/>
      <c r="N235" s="220"/>
      <c r="O235" s="220"/>
      <c r="P235" s="220"/>
      <c r="Q235" s="220"/>
      <c r="R235" s="220"/>
      <c r="S235" s="220"/>
      <c r="T235" s="221"/>
      <c r="AT235" s="222" t="s">
        <v>148</v>
      </c>
      <c r="AU235" s="222" t="s">
        <v>82</v>
      </c>
      <c r="AV235" s="14" t="s">
        <v>82</v>
      </c>
      <c r="AW235" s="14" t="s">
        <v>30</v>
      </c>
      <c r="AX235" s="14" t="s">
        <v>72</v>
      </c>
      <c r="AY235" s="222" t="s">
        <v>133</v>
      </c>
    </row>
    <row r="236" spans="2:51" s="15" customFormat="1" ht="11.25">
      <c r="B236" s="223"/>
      <c r="C236" s="224"/>
      <c r="D236" s="203" t="s">
        <v>148</v>
      </c>
      <c r="E236" s="225" t="s">
        <v>1</v>
      </c>
      <c r="F236" s="226" t="s">
        <v>156</v>
      </c>
      <c r="G236" s="224"/>
      <c r="H236" s="227">
        <v>36.2</v>
      </c>
      <c r="I236" s="228"/>
      <c r="J236" s="224"/>
      <c r="K236" s="224"/>
      <c r="L236" s="229"/>
      <c r="M236" s="230"/>
      <c r="N236" s="231"/>
      <c r="O236" s="231"/>
      <c r="P236" s="231"/>
      <c r="Q236" s="231"/>
      <c r="R236" s="231"/>
      <c r="S236" s="231"/>
      <c r="T236" s="232"/>
      <c r="AT236" s="233" t="s">
        <v>148</v>
      </c>
      <c r="AU236" s="233" t="s">
        <v>82</v>
      </c>
      <c r="AV236" s="15" t="s">
        <v>140</v>
      </c>
      <c r="AW236" s="15" t="s">
        <v>30</v>
      </c>
      <c r="AX236" s="15" t="s">
        <v>80</v>
      </c>
      <c r="AY236" s="233" t="s">
        <v>133</v>
      </c>
    </row>
    <row r="237" spans="1:65" s="2" customFormat="1" ht="16.5" customHeight="1">
      <c r="A237" s="34"/>
      <c r="B237" s="35"/>
      <c r="C237" s="187" t="s">
        <v>402</v>
      </c>
      <c r="D237" s="187" t="s">
        <v>136</v>
      </c>
      <c r="E237" s="188" t="s">
        <v>375</v>
      </c>
      <c r="F237" s="189" t="s">
        <v>376</v>
      </c>
      <c r="G237" s="190" t="s">
        <v>366</v>
      </c>
      <c r="H237" s="191">
        <v>36.2</v>
      </c>
      <c r="I237" s="192"/>
      <c r="J237" s="193">
        <f>ROUND(I237*H237,2)</f>
        <v>0</v>
      </c>
      <c r="K237" s="194"/>
      <c r="L237" s="39"/>
      <c r="M237" s="195" t="s">
        <v>1</v>
      </c>
      <c r="N237" s="196" t="s">
        <v>37</v>
      </c>
      <c r="O237" s="71"/>
      <c r="P237" s="197">
        <f>O237*H237</f>
        <v>0</v>
      </c>
      <c r="Q237" s="197">
        <v>1E-05</v>
      </c>
      <c r="R237" s="197">
        <f>Q237*H237</f>
        <v>0.00036200000000000007</v>
      </c>
      <c r="S237" s="197">
        <v>0</v>
      </c>
      <c r="T237" s="198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99" t="s">
        <v>197</v>
      </c>
      <c r="AT237" s="199" t="s">
        <v>136</v>
      </c>
      <c r="AU237" s="199" t="s">
        <v>82</v>
      </c>
      <c r="AY237" s="17" t="s">
        <v>133</v>
      </c>
      <c r="BE237" s="200">
        <f>IF(N237="základní",J237,0)</f>
        <v>0</v>
      </c>
      <c r="BF237" s="200">
        <f>IF(N237="snížená",J237,0)</f>
        <v>0</v>
      </c>
      <c r="BG237" s="200">
        <f>IF(N237="zákl. přenesená",J237,0)</f>
        <v>0</v>
      </c>
      <c r="BH237" s="200">
        <f>IF(N237="sníž. přenesená",J237,0)</f>
        <v>0</v>
      </c>
      <c r="BI237" s="200">
        <f>IF(N237="nulová",J237,0)</f>
        <v>0</v>
      </c>
      <c r="BJ237" s="17" t="s">
        <v>80</v>
      </c>
      <c r="BK237" s="200">
        <f>ROUND(I237*H237,2)</f>
        <v>0</v>
      </c>
      <c r="BL237" s="17" t="s">
        <v>197</v>
      </c>
      <c r="BM237" s="199" t="s">
        <v>782</v>
      </c>
    </row>
    <row r="238" spans="1:65" s="2" customFormat="1" ht="16.5" customHeight="1">
      <c r="A238" s="34"/>
      <c r="B238" s="35"/>
      <c r="C238" s="234" t="s">
        <v>406</v>
      </c>
      <c r="D238" s="234" t="s">
        <v>200</v>
      </c>
      <c r="E238" s="235" t="s">
        <v>380</v>
      </c>
      <c r="F238" s="236" t="s">
        <v>381</v>
      </c>
      <c r="G238" s="237" t="s">
        <v>366</v>
      </c>
      <c r="H238" s="238">
        <v>38.01</v>
      </c>
      <c r="I238" s="239"/>
      <c r="J238" s="240">
        <f>ROUND(I238*H238,2)</f>
        <v>0</v>
      </c>
      <c r="K238" s="241"/>
      <c r="L238" s="242"/>
      <c r="M238" s="243" t="s">
        <v>1</v>
      </c>
      <c r="N238" s="244" t="s">
        <v>37</v>
      </c>
      <c r="O238" s="71"/>
      <c r="P238" s="197">
        <f>O238*H238</f>
        <v>0</v>
      </c>
      <c r="Q238" s="197">
        <v>0.0003</v>
      </c>
      <c r="R238" s="197">
        <f>Q238*H238</f>
        <v>0.011402999999999998</v>
      </c>
      <c r="S238" s="197">
        <v>0</v>
      </c>
      <c r="T238" s="198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99" t="s">
        <v>203</v>
      </c>
      <c r="AT238" s="199" t="s">
        <v>200</v>
      </c>
      <c r="AU238" s="199" t="s">
        <v>82</v>
      </c>
      <c r="AY238" s="17" t="s">
        <v>133</v>
      </c>
      <c r="BE238" s="200">
        <f>IF(N238="základní",J238,0)</f>
        <v>0</v>
      </c>
      <c r="BF238" s="200">
        <f>IF(N238="snížená",J238,0)</f>
        <v>0</v>
      </c>
      <c r="BG238" s="200">
        <f>IF(N238="zákl. přenesená",J238,0)</f>
        <v>0</v>
      </c>
      <c r="BH238" s="200">
        <f>IF(N238="sníž. přenesená",J238,0)</f>
        <v>0</v>
      </c>
      <c r="BI238" s="200">
        <f>IF(N238="nulová",J238,0)</f>
        <v>0</v>
      </c>
      <c r="BJ238" s="17" t="s">
        <v>80</v>
      </c>
      <c r="BK238" s="200">
        <f>ROUND(I238*H238,2)</f>
        <v>0</v>
      </c>
      <c r="BL238" s="17" t="s">
        <v>197</v>
      </c>
      <c r="BM238" s="199" t="s">
        <v>783</v>
      </c>
    </row>
    <row r="239" spans="2:51" s="14" customFormat="1" ht="11.25">
      <c r="B239" s="212"/>
      <c r="C239" s="213"/>
      <c r="D239" s="203" t="s">
        <v>148</v>
      </c>
      <c r="E239" s="213"/>
      <c r="F239" s="215" t="s">
        <v>784</v>
      </c>
      <c r="G239" s="213"/>
      <c r="H239" s="216">
        <v>38.01</v>
      </c>
      <c r="I239" s="217"/>
      <c r="J239" s="213"/>
      <c r="K239" s="213"/>
      <c r="L239" s="218"/>
      <c r="M239" s="219"/>
      <c r="N239" s="220"/>
      <c r="O239" s="220"/>
      <c r="P239" s="220"/>
      <c r="Q239" s="220"/>
      <c r="R239" s="220"/>
      <c r="S239" s="220"/>
      <c r="T239" s="221"/>
      <c r="AT239" s="222" t="s">
        <v>148</v>
      </c>
      <c r="AU239" s="222" t="s">
        <v>82</v>
      </c>
      <c r="AV239" s="14" t="s">
        <v>82</v>
      </c>
      <c r="AW239" s="14" t="s">
        <v>4</v>
      </c>
      <c r="AX239" s="14" t="s">
        <v>80</v>
      </c>
      <c r="AY239" s="222" t="s">
        <v>133</v>
      </c>
    </row>
    <row r="240" spans="1:65" s="2" customFormat="1" ht="24.2" customHeight="1">
      <c r="A240" s="34"/>
      <c r="B240" s="35"/>
      <c r="C240" s="187" t="s">
        <v>410</v>
      </c>
      <c r="D240" s="187" t="s">
        <v>136</v>
      </c>
      <c r="E240" s="188" t="s">
        <v>536</v>
      </c>
      <c r="F240" s="189" t="s">
        <v>537</v>
      </c>
      <c r="G240" s="190" t="s">
        <v>162</v>
      </c>
      <c r="H240" s="191">
        <v>0.085</v>
      </c>
      <c r="I240" s="192"/>
      <c r="J240" s="193">
        <f>ROUND(I240*H240,2)</f>
        <v>0</v>
      </c>
      <c r="K240" s="194"/>
      <c r="L240" s="39"/>
      <c r="M240" s="195" t="s">
        <v>1</v>
      </c>
      <c r="N240" s="196" t="s">
        <v>37</v>
      </c>
      <c r="O240" s="71"/>
      <c r="P240" s="197">
        <f>O240*H240</f>
        <v>0</v>
      </c>
      <c r="Q240" s="197">
        <v>0</v>
      </c>
      <c r="R240" s="197">
        <f>Q240*H240</f>
        <v>0</v>
      </c>
      <c r="S240" s="197">
        <v>0</v>
      </c>
      <c r="T240" s="198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99" t="s">
        <v>197</v>
      </c>
      <c r="AT240" s="199" t="s">
        <v>136</v>
      </c>
      <c r="AU240" s="199" t="s">
        <v>82</v>
      </c>
      <c r="AY240" s="17" t="s">
        <v>133</v>
      </c>
      <c r="BE240" s="200">
        <f>IF(N240="základní",J240,0)</f>
        <v>0</v>
      </c>
      <c r="BF240" s="200">
        <f>IF(N240="snížená",J240,0)</f>
        <v>0</v>
      </c>
      <c r="BG240" s="200">
        <f>IF(N240="zákl. přenesená",J240,0)</f>
        <v>0</v>
      </c>
      <c r="BH240" s="200">
        <f>IF(N240="sníž. přenesená",J240,0)</f>
        <v>0</v>
      </c>
      <c r="BI240" s="200">
        <f>IF(N240="nulová",J240,0)</f>
        <v>0</v>
      </c>
      <c r="BJ240" s="17" t="s">
        <v>80</v>
      </c>
      <c r="BK240" s="200">
        <f>ROUND(I240*H240,2)</f>
        <v>0</v>
      </c>
      <c r="BL240" s="17" t="s">
        <v>197</v>
      </c>
      <c r="BM240" s="199" t="s">
        <v>785</v>
      </c>
    </row>
    <row r="241" spans="1:65" s="2" customFormat="1" ht="24.2" customHeight="1">
      <c r="A241" s="34"/>
      <c r="B241" s="35"/>
      <c r="C241" s="187" t="s">
        <v>414</v>
      </c>
      <c r="D241" s="187" t="s">
        <v>136</v>
      </c>
      <c r="E241" s="188" t="s">
        <v>539</v>
      </c>
      <c r="F241" s="189" t="s">
        <v>540</v>
      </c>
      <c r="G241" s="190" t="s">
        <v>162</v>
      </c>
      <c r="H241" s="191">
        <v>0.085</v>
      </c>
      <c r="I241" s="192"/>
      <c r="J241" s="193">
        <f>ROUND(I241*H241,2)</f>
        <v>0</v>
      </c>
      <c r="K241" s="194"/>
      <c r="L241" s="39"/>
      <c r="M241" s="195" t="s">
        <v>1</v>
      </c>
      <c r="N241" s="196" t="s">
        <v>37</v>
      </c>
      <c r="O241" s="71"/>
      <c r="P241" s="197">
        <f>O241*H241</f>
        <v>0</v>
      </c>
      <c r="Q241" s="197">
        <v>0</v>
      </c>
      <c r="R241" s="197">
        <f>Q241*H241</f>
        <v>0</v>
      </c>
      <c r="S241" s="197">
        <v>0</v>
      </c>
      <c r="T241" s="198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99" t="s">
        <v>197</v>
      </c>
      <c r="AT241" s="199" t="s">
        <v>136</v>
      </c>
      <c r="AU241" s="199" t="s">
        <v>82</v>
      </c>
      <c r="AY241" s="17" t="s">
        <v>133</v>
      </c>
      <c r="BE241" s="200">
        <f>IF(N241="základní",J241,0)</f>
        <v>0</v>
      </c>
      <c r="BF241" s="200">
        <f>IF(N241="snížená",J241,0)</f>
        <v>0</v>
      </c>
      <c r="BG241" s="200">
        <f>IF(N241="zákl. přenesená",J241,0)</f>
        <v>0</v>
      </c>
      <c r="BH241" s="200">
        <f>IF(N241="sníž. přenesená",J241,0)</f>
        <v>0</v>
      </c>
      <c r="BI241" s="200">
        <f>IF(N241="nulová",J241,0)</f>
        <v>0</v>
      </c>
      <c r="BJ241" s="17" t="s">
        <v>80</v>
      </c>
      <c r="BK241" s="200">
        <f>ROUND(I241*H241,2)</f>
        <v>0</v>
      </c>
      <c r="BL241" s="17" t="s">
        <v>197</v>
      </c>
      <c r="BM241" s="199" t="s">
        <v>786</v>
      </c>
    </row>
    <row r="242" spans="1:65" s="2" customFormat="1" ht="24.2" customHeight="1">
      <c r="A242" s="34"/>
      <c r="B242" s="35"/>
      <c r="C242" s="187" t="s">
        <v>420</v>
      </c>
      <c r="D242" s="187" t="s">
        <v>136</v>
      </c>
      <c r="E242" s="188" t="s">
        <v>542</v>
      </c>
      <c r="F242" s="189" t="s">
        <v>543</v>
      </c>
      <c r="G242" s="190" t="s">
        <v>162</v>
      </c>
      <c r="H242" s="191">
        <v>0.085</v>
      </c>
      <c r="I242" s="192"/>
      <c r="J242" s="193">
        <f>ROUND(I242*H242,2)</f>
        <v>0</v>
      </c>
      <c r="K242" s="194"/>
      <c r="L242" s="39"/>
      <c r="M242" s="195" t="s">
        <v>1</v>
      </c>
      <c r="N242" s="196" t="s">
        <v>37</v>
      </c>
      <c r="O242" s="71"/>
      <c r="P242" s="197">
        <f>O242*H242</f>
        <v>0</v>
      </c>
      <c r="Q242" s="197">
        <v>0</v>
      </c>
      <c r="R242" s="197">
        <f>Q242*H242</f>
        <v>0</v>
      </c>
      <c r="S242" s="197">
        <v>0</v>
      </c>
      <c r="T242" s="198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99" t="s">
        <v>197</v>
      </c>
      <c r="AT242" s="199" t="s">
        <v>136</v>
      </c>
      <c r="AU242" s="199" t="s">
        <v>82</v>
      </c>
      <c r="AY242" s="17" t="s">
        <v>133</v>
      </c>
      <c r="BE242" s="200">
        <f>IF(N242="základní",J242,0)</f>
        <v>0</v>
      </c>
      <c r="BF242" s="200">
        <f>IF(N242="snížená",J242,0)</f>
        <v>0</v>
      </c>
      <c r="BG242" s="200">
        <f>IF(N242="zákl. přenesená",J242,0)</f>
        <v>0</v>
      </c>
      <c r="BH242" s="200">
        <f>IF(N242="sníž. přenesená",J242,0)</f>
        <v>0</v>
      </c>
      <c r="BI242" s="200">
        <f>IF(N242="nulová",J242,0)</f>
        <v>0</v>
      </c>
      <c r="BJ242" s="17" t="s">
        <v>80</v>
      </c>
      <c r="BK242" s="200">
        <f>ROUND(I242*H242,2)</f>
        <v>0</v>
      </c>
      <c r="BL242" s="17" t="s">
        <v>197</v>
      </c>
      <c r="BM242" s="199" t="s">
        <v>787</v>
      </c>
    </row>
    <row r="243" spans="2:63" s="12" customFormat="1" ht="22.9" customHeight="1">
      <c r="B243" s="171"/>
      <c r="C243" s="172"/>
      <c r="D243" s="173" t="s">
        <v>71</v>
      </c>
      <c r="E243" s="185" t="s">
        <v>361</v>
      </c>
      <c r="F243" s="185" t="s">
        <v>362</v>
      </c>
      <c r="G243" s="172"/>
      <c r="H243" s="172"/>
      <c r="I243" s="175"/>
      <c r="J243" s="186">
        <f>BK243</f>
        <v>0</v>
      </c>
      <c r="K243" s="172"/>
      <c r="L243" s="177"/>
      <c r="M243" s="178"/>
      <c r="N243" s="179"/>
      <c r="O243" s="179"/>
      <c r="P243" s="180">
        <f>SUM(P244:P265)</f>
        <v>0</v>
      </c>
      <c r="Q243" s="179"/>
      <c r="R243" s="180">
        <f>SUM(R244:R265)</f>
        <v>0.004036199999999999</v>
      </c>
      <c r="S243" s="179"/>
      <c r="T243" s="181">
        <f>SUM(T244:T265)</f>
        <v>0</v>
      </c>
      <c r="AR243" s="182" t="s">
        <v>82</v>
      </c>
      <c r="AT243" s="183" t="s">
        <v>71</v>
      </c>
      <c r="AU243" s="183" t="s">
        <v>80</v>
      </c>
      <c r="AY243" s="182" t="s">
        <v>133</v>
      </c>
      <c r="BK243" s="184">
        <f>SUM(BK244:BK265)</f>
        <v>0</v>
      </c>
    </row>
    <row r="244" spans="1:65" s="2" customFormat="1" ht="16.5" customHeight="1">
      <c r="A244" s="34"/>
      <c r="B244" s="35"/>
      <c r="C244" s="187" t="s">
        <v>425</v>
      </c>
      <c r="D244" s="187" t="s">
        <v>136</v>
      </c>
      <c r="E244" s="188" t="s">
        <v>375</v>
      </c>
      <c r="F244" s="189" t="s">
        <v>376</v>
      </c>
      <c r="G244" s="190" t="s">
        <v>366</v>
      </c>
      <c r="H244" s="191">
        <v>7.4</v>
      </c>
      <c r="I244" s="192"/>
      <c r="J244" s="193">
        <f>ROUND(I244*H244,2)</f>
        <v>0</v>
      </c>
      <c r="K244" s="194"/>
      <c r="L244" s="39"/>
      <c r="M244" s="195" t="s">
        <v>1</v>
      </c>
      <c r="N244" s="196" t="s">
        <v>37</v>
      </c>
      <c r="O244" s="71"/>
      <c r="P244" s="197">
        <f>O244*H244</f>
        <v>0</v>
      </c>
      <c r="Q244" s="197">
        <v>1E-05</v>
      </c>
      <c r="R244" s="197">
        <f>Q244*H244</f>
        <v>7.400000000000001E-05</v>
      </c>
      <c r="S244" s="197">
        <v>0</v>
      </c>
      <c r="T244" s="198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99" t="s">
        <v>197</v>
      </c>
      <c r="AT244" s="199" t="s">
        <v>136</v>
      </c>
      <c r="AU244" s="199" t="s">
        <v>82</v>
      </c>
      <c r="AY244" s="17" t="s">
        <v>133</v>
      </c>
      <c r="BE244" s="200">
        <f>IF(N244="základní",J244,0)</f>
        <v>0</v>
      </c>
      <c r="BF244" s="200">
        <f>IF(N244="snížená",J244,0)</f>
        <v>0</v>
      </c>
      <c r="BG244" s="200">
        <f>IF(N244="zákl. přenesená",J244,0)</f>
        <v>0</v>
      </c>
      <c r="BH244" s="200">
        <f>IF(N244="sníž. přenesená",J244,0)</f>
        <v>0</v>
      </c>
      <c r="BI244" s="200">
        <f>IF(N244="nulová",J244,0)</f>
        <v>0</v>
      </c>
      <c r="BJ244" s="17" t="s">
        <v>80</v>
      </c>
      <c r="BK244" s="200">
        <f>ROUND(I244*H244,2)</f>
        <v>0</v>
      </c>
      <c r="BL244" s="17" t="s">
        <v>197</v>
      </c>
      <c r="BM244" s="199" t="s">
        <v>788</v>
      </c>
    </row>
    <row r="245" spans="2:51" s="13" customFormat="1" ht="11.25">
      <c r="B245" s="201"/>
      <c r="C245" s="202"/>
      <c r="D245" s="203" t="s">
        <v>148</v>
      </c>
      <c r="E245" s="204" t="s">
        <v>1</v>
      </c>
      <c r="F245" s="205" t="s">
        <v>152</v>
      </c>
      <c r="G245" s="202"/>
      <c r="H245" s="204" t="s">
        <v>1</v>
      </c>
      <c r="I245" s="206"/>
      <c r="J245" s="202"/>
      <c r="K245" s="202"/>
      <c r="L245" s="207"/>
      <c r="M245" s="208"/>
      <c r="N245" s="209"/>
      <c r="O245" s="209"/>
      <c r="P245" s="209"/>
      <c r="Q245" s="209"/>
      <c r="R245" s="209"/>
      <c r="S245" s="209"/>
      <c r="T245" s="210"/>
      <c r="AT245" s="211" t="s">
        <v>148</v>
      </c>
      <c r="AU245" s="211" t="s">
        <v>82</v>
      </c>
      <c r="AV245" s="13" t="s">
        <v>80</v>
      </c>
      <c r="AW245" s="13" t="s">
        <v>30</v>
      </c>
      <c r="AX245" s="13" t="s">
        <v>72</v>
      </c>
      <c r="AY245" s="211" t="s">
        <v>133</v>
      </c>
    </row>
    <row r="246" spans="2:51" s="14" customFormat="1" ht="11.25">
      <c r="B246" s="212"/>
      <c r="C246" s="213"/>
      <c r="D246" s="203" t="s">
        <v>148</v>
      </c>
      <c r="E246" s="214" t="s">
        <v>1</v>
      </c>
      <c r="F246" s="215" t="s">
        <v>378</v>
      </c>
      <c r="G246" s="213"/>
      <c r="H246" s="216">
        <v>7.4</v>
      </c>
      <c r="I246" s="217"/>
      <c r="J246" s="213"/>
      <c r="K246" s="213"/>
      <c r="L246" s="218"/>
      <c r="M246" s="219"/>
      <c r="N246" s="220"/>
      <c r="O246" s="220"/>
      <c r="P246" s="220"/>
      <c r="Q246" s="220"/>
      <c r="R246" s="220"/>
      <c r="S246" s="220"/>
      <c r="T246" s="221"/>
      <c r="AT246" s="222" t="s">
        <v>148</v>
      </c>
      <c r="AU246" s="222" t="s">
        <v>82</v>
      </c>
      <c r="AV246" s="14" t="s">
        <v>82</v>
      </c>
      <c r="AW246" s="14" t="s">
        <v>30</v>
      </c>
      <c r="AX246" s="14" t="s">
        <v>80</v>
      </c>
      <c r="AY246" s="222" t="s">
        <v>133</v>
      </c>
    </row>
    <row r="247" spans="1:65" s="2" customFormat="1" ht="16.5" customHeight="1">
      <c r="A247" s="34"/>
      <c r="B247" s="35"/>
      <c r="C247" s="234" t="s">
        <v>429</v>
      </c>
      <c r="D247" s="234" t="s">
        <v>200</v>
      </c>
      <c r="E247" s="235" t="s">
        <v>380</v>
      </c>
      <c r="F247" s="236" t="s">
        <v>381</v>
      </c>
      <c r="G247" s="237" t="s">
        <v>366</v>
      </c>
      <c r="H247" s="238">
        <v>7.77</v>
      </c>
      <c r="I247" s="239"/>
      <c r="J247" s="240">
        <f>ROUND(I247*H247,2)</f>
        <v>0</v>
      </c>
      <c r="K247" s="241"/>
      <c r="L247" s="242"/>
      <c r="M247" s="243" t="s">
        <v>1</v>
      </c>
      <c r="N247" s="244" t="s">
        <v>37</v>
      </c>
      <c r="O247" s="71"/>
      <c r="P247" s="197">
        <f>O247*H247</f>
        <v>0</v>
      </c>
      <c r="Q247" s="197">
        <v>0.0003</v>
      </c>
      <c r="R247" s="197">
        <f>Q247*H247</f>
        <v>0.0023309999999999997</v>
      </c>
      <c r="S247" s="197">
        <v>0</v>
      </c>
      <c r="T247" s="198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99" t="s">
        <v>203</v>
      </c>
      <c r="AT247" s="199" t="s">
        <v>200</v>
      </c>
      <c r="AU247" s="199" t="s">
        <v>82</v>
      </c>
      <c r="AY247" s="17" t="s">
        <v>133</v>
      </c>
      <c r="BE247" s="200">
        <f>IF(N247="základní",J247,0)</f>
        <v>0</v>
      </c>
      <c r="BF247" s="200">
        <f>IF(N247="snížená",J247,0)</f>
        <v>0</v>
      </c>
      <c r="BG247" s="200">
        <f>IF(N247="zákl. přenesená",J247,0)</f>
        <v>0</v>
      </c>
      <c r="BH247" s="200">
        <f>IF(N247="sníž. přenesená",J247,0)</f>
        <v>0</v>
      </c>
      <c r="BI247" s="200">
        <f>IF(N247="nulová",J247,0)</f>
        <v>0</v>
      </c>
      <c r="BJ247" s="17" t="s">
        <v>80</v>
      </c>
      <c r="BK247" s="200">
        <f>ROUND(I247*H247,2)</f>
        <v>0</v>
      </c>
      <c r="BL247" s="17" t="s">
        <v>197</v>
      </c>
      <c r="BM247" s="199" t="s">
        <v>789</v>
      </c>
    </row>
    <row r="248" spans="2:51" s="14" customFormat="1" ht="11.25">
      <c r="B248" s="212"/>
      <c r="C248" s="213"/>
      <c r="D248" s="203" t="s">
        <v>148</v>
      </c>
      <c r="E248" s="213"/>
      <c r="F248" s="215" t="s">
        <v>383</v>
      </c>
      <c r="G248" s="213"/>
      <c r="H248" s="216">
        <v>7.77</v>
      </c>
      <c r="I248" s="217"/>
      <c r="J248" s="213"/>
      <c r="K248" s="213"/>
      <c r="L248" s="218"/>
      <c r="M248" s="219"/>
      <c r="N248" s="220"/>
      <c r="O248" s="220"/>
      <c r="P248" s="220"/>
      <c r="Q248" s="220"/>
      <c r="R248" s="220"/>
      <c r="S248" s="220"/>
      <c r="T248" s="221"/>
      <c r="AT248" s="222" t="s">
        <v>148</v>
      </c>
      <c r="AU248" s="222" t="s">
        <v>82</v>
      </c>
      <c r="AV248" s="14" t="s">
        <v>82</v>
      </c>
      <c r="AW248" s="14" t="s">
        <v>4</v>
      </c>
      <c r="AX248" s="14" t="s">
        <v>80</v>
      </c>
      <c r="AY248" s="222" t="s">
        <v>133</v>
      </c>
    </row>
    <row r="249" spans="1:65" s="2" customFormat="1" ht="16.5" customHeight="1">
      <c r="A249" s="34"/>
      <c r="B249" s="35"/>
      <c r="C249" s="187" t="s">
        <v>434</v>
      </c>
      <c r="D249" s="187" t="s">
        <v>136</v>
      </c>
      <c r="E249" s="188" t="s">
        <v>364</v>
      </c>
      <c r="F249" s="189" t="s">
        <v>365</v>
      </c>
      <c r="G249" s="190" t="s">
        <v>366</v>
      </c>
      <c r="H249" s="191">
        <v>26</v>
      </c>
      <c r="I249" s="192"/>
      <c r="J249" s="193">
        <f>ROUND(I249*H249,2)</f>
        <v>0</v>
      </c>
      <c r="K249" s="194"/>
      <c r="L249" s="39"/>
      <c r="M249" s="195" t="s">
        <v>1</v>
      </c>
      <c r="N249" s="196" t="s">
        <v>37</v>
      </c>
      <c r="O249" s="71"/>
      <c r="P249" s="197">
        <f>O249*H249</f>
        <v>0</v>
      </c>
      <c r="Q249" s="197">
        <v>3E-05</v>
      </c>
      <c r="R249" s="197">
        <f>Q249*H249</f>
        <v>0.00078</v>
      </c>
      <c r="S249" s="197">
        <v>0</v>
      </c>
      <c r="T249" s="198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99" t="s">
        <v>197</v>
      </c>
      <c r="AT249" s="199" t="s">
        <v>136</v>
      </c>
      <c r="AU249" s="199" t="s">
        <v>82</v>
      </c>
      <c r="AY249" s="17" t="s">
        <v>133</v>
      </c>
      <c r="BE249" s="200">
        <f>IF(N249="základní",J249,0)</f>
        <v>0</v>
      </c>
      <c r="BF249" s="200">
        <f>IF(N249="snížená",J249,0)</f>
        <v>0</v>
      </c>
      <c r="BG249" s="200">
        <f>IF(N249="zákl. přenesená",J249,0)</f>
        <v>0</v>
      </c>
      <c r="BH249" s="200">
        <f>IF(N249="sníž. přenesená",J249,0)</f>
        <v>0</v>
      </c>
      <c r="BI249" s="200">
        <f>IF(N249="nulová",J249,0)</f>
        <v>0</v>
      </c>
      <c r="BJ249" s="17" t="s">
        <v>80</v>
      </c>
      <c r="BK249" s="200">
        <f>ROUND(I249*H249,2)</f>
        <v>0</v>
      </c>
      <c r="BL249" s="17" t="s">
        <v>197</v>
      </c>
      <c r="BM249" s="199" t="s">
        <v>790</v>
      </c>
    </row>
    <row r="250" spans="2:51" s="13" customFormat="1" ht="11.25">
      <c r="B250" s="201"/>
      <c r="C250" s="202"/>
      <c r="D250" s="203" t="s">
        <v>148</v>
      </c>
      <c r="E250" s="204" t="s">
        <v>1</v>
      </c>
      <c r="F250" s="205" t="s">
        <v>152</v>
      </c>
      <c r="G250" s="202"/>
      <c r="H250" s="204" t="s">
        <v>1</v>
      </c>
      <c r="I250" s="206"/>
      <c r="J250" s="202"/>
      <c r="K250" s="202"/>
      <c r="L250" s="207"/>
      <c r="M250" s="208"/>
      <c r="N250" s="209"/>
      <c r="O250" s="209"/>
      <c r="P250" s="209"/>
      <c r="Q250" s="209"/>
      <c r="R250" s="209"/>
      <c r="S250" s="209"/>
      <c r="T250" s="210"/>
      <c r="AT250" s="211" t="s">
        <v>148</v>
      </c>
      <c r="AU250" s="211" t="s">
        <v>82</v>
      </c>
      <c r="AV250" s="13" t="s">
        <v>80</v>
      </c>
      <c r="AW250" s="13" t="s">
        <v>30</v>
      </c>
      <c r="AX250" s="13" t="s">
        <v>72</v>
      </c>
      <c r="AY250" s="211" t="s">
        <v>133</v>
      </c>
    </row>
    <row r="251" spans="2:51" s="14" customFormat="1" ht="11.25">
      <c r="B251" s="212"/>
      <c r="C251" s="213"/>
      <c r="D251" s="203" t="s">
        <v>148</v>
      </c>
      <c r="E251" s="214" t="s">
        <v>1</v>
      </c>
      <c r="F251" s="215" t="s">
        <v>238</v>
      </c>
      <c r="G251" s="213"/>
      <c r="H251" s="216">
        <v>20</v>
      </c>
      <c r="I251" s="217"/>
      <c r="J251" s="213"/>
      <c r="K251" s="213"/>
      <c r="L251" s="218"/>
      <c r="M251" s="219"/>
      <c r="N251" s="220"/>
      <c r="O251" s="220"/>
      <c r="P251" s="220"/>
      <c r="Q251" s="220"/>
      <c r="R251" s="220"/>
      <c r="S251" s="220"/>
      <c r="T251" s="221"/>
      <c r="AT251" s="222" t="s">
        <v>148</v>
      </c>
      <c r="AU251" s="222" t="s">
        <v>82</v>
      </c>
      <c r="AV251" s="14" t="s">
        <v>82</v>
      </c>
      <c r="AW251" s="14" t="s">
        <v>30</v>
      </c>
      <c r="AX251" s="14" t="s">
        <v>72</v>
      </c>
      <c r="AY251" s="222" t="s">
        <v>133</v>
      </c>
    </row>
    <row r="252" spans="2:51" s="13" customFormat="1" ht="11.25">
      <c r="B252" s="201"/>
      <c r="C252" s="202"/>
      <c r="D252" s="203" t="s">
        <v>148</v>
      </c>
      <c r="E252" s="204" t="s">
        <v>1</v>
      </c>
      <c r="F252" s="205" t="s">
        <v>791</v>
      </c>
      <c r="G252" s="202"/>
      <c r="H252" s="204" t="s">
        <v>1</v>
      </c>
      <c r="I252" s="206"/>
      <c r="J252" s="202"/>
      <c r="K252" s="202"/>
      <c r="L252" s="207"/>
      <c r="M252" s="208"/>
      <c r="N252" s="209"/>
      <c r="O252" s="209"/>
      <c r="P252" s="209"/>
      <c r="Q252" s="209"/>
      <c r="R252" s="209"/>
      <c r="S252" s="209"/>
      <c r="T252" s="210"/>
      <c r="AT252" s="211" t="s">
        <v>148</v>
      </c>
      <c r="AU252" s="211" t="s">
        <v>82</v>
      </c>
      <c r="AV252" s="13" t="s">
        <v>80</v>
      </c>
      <c r="AW252" s="13" t="s">
        <v>30</v>
      </c>
      <c r="AX252" s="13" t="s">
        <v>72</v>
      </c>
      <c r="AY252" s="211" t="s">
        <v>133</v>
      </c>
    </row>
    <row r="253" spans="2:51" s="14" customFormat="1" ht="11.25">
      <c r="B253" s="212"/>
      <c r="C253" s="213"/>
      <c r="D253" s="203" t="s">
        <v>148</v>
      </c>
      <c r="E253" s="214" t="s">
        <v>1</v>
      </c>
      <c r="F253" s="215" t="s">
        <v>159</v>
      </c>
      <c r="G253" s="213"/>
      <c r="H253" s="216">
        <v>3</v>
      </c>
      <c r="I253" s="217"/>
      <c r="J253" s="213"/>
      <c r="K253" s="213"/>
      <c r="L253" s="218"/>
      <c r="M253" s="219"/>
      <c r="N253" s="220"/>
      <c r="O253" s="220"/>
      <c r="P253" s="220"/>
      <c r="Q253" s="220"/>
      <c r="R253" s="220"/>
      <c r="S253" s="220"/>
      <c r="T253" s="221"/>
      <c r="AT253" s="222" t="s">
        <v>148</v>
      </c>
      <c r="AU253" s="222" t="s">
        <v>82</v>
      </c>
      <c r="AV253" s="14" t="s">
        <v>82</v>
      </c>
      <c r="AW253" s="14" t="s">
        <v>30</v>
      </c>
      <c r="AX253" s="14" t="s">
        <v>72</v>
      </c>
      <c r="AY253" s="222" t="s">
        <v>133</v>
      </c>
    </row>
    <row r="254" spans="2:51" s="13" customFormat="1" ht="11.25">
      <c r="B254" s="201"/>
      <c r="C254" s="202"/>
      <c r="D254" s="203" t="s">
        <v>148</v>
      </c>
      <c r="E254" s="204" t="s">
        <v>1</v>
      </c>
      <c r="F254" s="205" t="s">
        <v>792</v>
      </c>
      <c r="G254" s="202"/>
      <c r="H254" s="204" t="s">
        <v>1</v>
      </c>
      <c r="I254" s="206"/>
      <c r="J254" s="202"/>
      <c r="K254" s="202"/>
      <c r="L254" s="207"/>
      <c r="M254" s="208"/>
      <c r="N254" s="209"/>
      <c r="O254" s="209"/>
      <c r="P254" s="209"/>
      <c r="Q254" s="209"/>
      <c r="R254" s="209"/>
      <c r="S254" s="209"/>
      <c r="T254" s="210"/>
      <c r="AT254" s="211" t="s">
        <v>148</v>
      </c>
      <c r="AU254" s="211" t="s">
        <v>82</v>
      </c>
      <c r="AV254" s="13" t="s">
        <v>80</v>
      </c>
      <c r="AW254" s="13" t="s">
        <v>30</v>
      </c>
      <c r="AX254" s="13" t="s">
        <v>72</v>
      </c>
      <c r="AY254" s="211" t="s">
        <v>133</v>
      </c>
    </row>
    <row r="255" spans="2:51" s="14" customFormat="1" ht="11.25">
      <c r="B255" s="212"/>
      <c r="C255" s="213"/>
      <c r="D255" s="203" t="s">
        <v>148</v>
      </c>
      <c r="E255" s="214" t="s">
        <v>1</v>
      </c>
      <c r="F255" s="215" t="s">
        <v>159</v>
      </c>
      <c r="G255" s="213"/>
      <c r="H255" s="216">
        <v>3</v>
      </c>
      <c r="I255" s="217"/>
      <c r="J255" s="213"/>
      <c r="K255" s="213"/>
      <c r="L255" s="218"/>
      <c r="M255" s="219"/>
      <c r="N255" s="220"/>
      <c r="O255" s="220"/>
      <c r="P255" s="220"/>
      <c r="Q255" s="220"/>
      <c r="R255" s="220"/>
      <c r="S255" s="220"/>
      <c r="T255" s="221"/>
      <c r="AT255" s="222" t="s">
        <v>148</v>
      </c>
      <c r="AU255" s="222" t="s">
        <v>82</v>
      </c>
      <c r="AV255" s="14" t="s">
        <v>82</v>
      </c>
      <c r="AW255" s="14" t="s">
        <v>30</v>
      </c>
      <c r="AX255" s="14" t="s">
        <v>72</v>
      </c>
      <c r="AY255" s="222" t="s">
        <v>133</v>
      </c>
    </row>
    <row r="256" spans="2:51" s="15" customFormat="1" ht="11.25">
      <c r="B256" s="223"/>
      <c r="C256" s="224"/>
      <c r="D256" s="203" t="s">
        <v>148</v>
      </c>
      <c r="E256" s="225" t="s">
        <v>1</v>
      </c>
      <c r="F256" s="226" t="s">
        <v>156</v>
      </c>
      <c r="G256" s="224"/>
      <c r="H256" s="227">
        <v>26</v>
      </c>
      <c r="I256" s="228"/>
      <c r="J256" s="224"/>
      <c r="K256" s="224"/>
      <c r="L256" s="229"/>
      <c r="M256" s="230"/>
      <c r="N256" s="231"/>
      <c r="O256" s="231"/>
      <c r="P256" s="231"/>
      <c r="Q256" s="231"/>
      <c r="R256" s="231"/>
      <c r="S256" s="231"/>
      <c r="T256" s="232"/>
      <c r="AT256" s="233" t="s">
        <v>148</v>
      </c>
      <c r="AU256" s="233" t="s">
        <v>82</v>
      </c>
      <c r="AV256" s="15" t="s">
        <v>140</v>
      </c>
      <c r="AW256" s="15" t="s">
        <v>30</v>
      </c>
      <c r="AX256" s="15" t="s">
        <v>80</v>
      </c>
      <c r="AY256" s="233" t="s">
        <v>133</v>
      </c>
    </row>
    <row r="257" spans="1:65" s="2" customFormat="1" ht="24.2" customHeight="1">
      <c r="A257" s="34"/>
      <c r="B257" s="35"/>
      <c r="C257" s="187" t="s">
        <v>438</v>
      </c>
      <c r="D257" s="187" t="s">
        <v>136</v>
      </c>
      <c r="E257" s="188" t="s">
        <v>369</v>
      </c>
      <c r="F257" s="189" t="s">
        <v>370</v>
      </c>
      <c r="G257" s="190" t="s">
        <v>146</v>
      </c>
      <c r="H257" s="191">
        <v>17.024</v>
      </c>
      <c r="I257" s="192"/>
      <c r="J257" s="193">
        <f>ROUND(I257*H257,2)</f>
        <v>0</v>
      </c>
      <c r="K257" s="194"/>
      <c r="L257" s="39"/>
      <c r="M257" s="195" t="s">
        <v>1</v>
      </c>
      <c r="N257" s="196" t="s">
        <v>37</v>
      </c>
      <c r="O257" s="71"/>
      <c r="P257" s="197">
        <f>O257*H257</f>
        <v>0</v>
      </c>
      <c r="Q257" s="197">
        <v>5E-05</v>
      </c>
      <c r="R257" s="197">
        <f>Q257*H257</f>
        <v>0.0008512000000000001</v>
      </c>
      <c r="S257" s="197">
        <v>0</v>
      </c>
      <c r="T257" s="198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99" t="s">
        <v>197</v>
      </c>
      <c r="AT257" s="199" t="s">
        <v>136</v>
      </c>
      <c r="AU257" s="199" t="s">
        <v>82</v>
      </c>
      <c r="AY257" s="17" t="s">
        <v>133</v>
      </c>
      <c r="BE257" s="200">
        <f>IF(N257="základní",J257,0)</f>
        <v>0</v>
      </c>
      <c r="BF257" s="200">
        <f>IF(N257="snížená",J257,0)</f>
        <v>0</v>
      </c>
      <c r="BG257" s="200">
        <f>IF(N257="zákl. přenesená",J257,0)</f>
        <v>0</v>
      </c>
      <c r="BH257" s="200">
        <f>IF(N257="sníž. přenesená",J257,0)</f>
        <v>0</v>
      </c>
      <c r="BI257" s="200">
        <f>IF(N257="nulová",J257,0)</f>
        <v>0</v>
      </c>
      <c r="BJ257" s="17" t="s">
        <v>80</v>
      </c>
      <c r="BK257" s="200">
        <f>ROUND(I257*H257,2)</f>
        <v>0</v>
      </c>
      <c r="BL257" s="17" t="s">
        <v>197</v>
      </c>
      <c r="BM257" s="199" t="s">
        <v>793</v>
      </c>
    </row>
    <row r="258" spans="2:51" s="13" customFormat="1" ht="11.25">
      <c r="B258" s="201"/>
      <c r="C258" s="202"/>
      <c r="D258" s="203" t="s">
        <v>148</v>
      </c>
      <c r="E258" s="204" t="s">
        <v>1</v>
      </c>
      <c r="F258" s="205" t="s">
        <v>152</v>
      </c>
      <c r="G258" s="202"/>
      <c r="H258" s="204" t="s">
        <v>1</v>
      </c>
      <c r="I258" s="206"/>
      <c r="J258" s="202"/>
      <c r="K258" s="202"/>
      <c r="L258" s="207"/>
      <c r="M258" s="208"/>
      <c r="N258" s="209"/>
      <c r="O258" s="209"/>
      <c r="P258" s="209"/>
      <c r="Q258" s="209"/>
      <c r="R258" s="209"/>
      <c r="S258" s="209"/>
      <c r="T258" s="210"/>
      <c r="AT258" s="211" t="s">
        <v>148</v>
      </c>
      <c r="AU258" s="211" t="s">
        <v>82</v>
      </c>
      <c r="AV258" s="13" t="s">
        <v>80</v>
      </c>
      <c r="AW258" s="13" t="s">
        <v>30</v>
      </c>
      <c r="AX258" s="13" t="s">
        <v>72</v>
      </c>
      <c r="AY258" s="211" t="s">
        <v>133</v>
      </c>
    </row>
    <row r="259" spans="2:51" s="14" customFormat="1" ht="11.25">
      <c r="B259" s="212"/>
      <c r="C259" s="213"/>
      <c r="D259" s="203" t="s">
        <v>148</v>
      </c>
      <c r="E259" s="214" t="s">
        <v>1</v>
      </c>
      <c r="F259" s="215" t="s">
        <v>372</v>
      </c>
      <c r="G259" s="213"/>
      <c r="H259" s="216">
        <v>15.644</v>
      </c>
      <c r="I259" s="217"/>
      <c r="J259" s="213"/>
      <c r="K259" s="213"/>
      <c r="L259" s="218"/>
      <c r="M259" s="219"/>
      <c r="N259" s="220"/>
      <c r="O259" s="220"/>
      <c r="P259" s="220"/>
      <c r="Q259" s="220"/>
      <c r="R259" s="220"/>
      <c r="S259" s="220"/>
      <c r="T259" s="221"/>
      <c r="AT259" s="222" t="s">
        <v>148</v>
      </c>
      <c r="AU259" s="222" t="s">
        <v>82</v>
      </c>
      <c r="AV259" s="14" t="s">
        <v>82</v>
      </c>
      <c r="AW259" s="14" t="s">
        <v>30</v>
      </c>
      <c r="AX259" s="14" t="s">
        <v>72</v>
      </c>
      <c r="AY259" s="222" t="s">
        <v>133</v>
      </c>
    </row>
    <row r="260" spans="2:51" s="13" customFormat="1" ht="11.25">
      <c r="B260" s="201"/>
      <c r="C260" s="202"/>
      <c r="D260" s="203" t="s">
        <v>148</v>
      </c>
      <c r="E260" s="204" t="s">
        <v>1</v>
      </c>
      <c r="F260" s="205" t="s">
        <v>221</v>
      </c>
      <c r="G260" s="202"/>
      <c r="H260" s="204" t="s">
        <v>1</v>
      </c>
      <c r="I260" s="206"/>
      <c r="J260" s="202"/>
      <c r="K260" s="202"/>
      <c r="L260" s="207"/>
      <c r="M260" s="208"/>
      <c r="N260" s="209"/>
      <c r="O260" s="209"/>
      <c r="P260" s="209"/>
      <c r="Q260" s="209"/>
      <c r="R260" s="209"/>
      <c r="S260" s="209"/>
      <c r="T260" s="210"/>
      <c r="AT260" s="211" t="s">
        <v>148</v>
      </c>
      <c r="AU260" s="211" t="s">
        <v>82</v>
      </c>
      <c r="AV260" s="13" t="s">
        <v>80</v>
      </c>
      <c r="AW260" s="13" t="s">
        <v>30</v>
      </c>
      <c r="AX260" s="13" t="s">
        <v>72</v>
      </c>
      <c r="AY260" s="211" t="s">
        <v>133</v>
      </c>
    </row>
    <row r="261" spans="2:51" s="14" customFormat="1" ht="11.25">
      <c r="B261" s="212"/>
      <c r="C261" s="213"/>
      <c r="D261" s="203" t="s">
        <v>148</v>
      </c>
      <c r="E261" s="214" t="s">
        <v>1</v>
      </c>
      <c r="F261" s="215" t="s">
        <v>373</v>
      </c>
      <c r="G261" s="213"/>
      <c r="H261" s="216">
        <v>1.38</v>
      </c>
      <c r="I261" s="217"/>
      <c r="J261" s="213"/>
      <c r="K261" s="213"/>
      <c r="L261" s="218"/>
      <c r="M261" s="219"/>
      <c r="N261" s="220"/>
      <c r="O261" s="220"/>
      <c r="P261" s="220"/>
      <c r="Q261" s="220"/>
      <c r="R261" s="220"/>
      <c r="S261" s="220"/>
      <c r="T261" s="221"/>
      <c r="AT261" s="222" t="s">
        <v>148</v>
      </c>
      <c r="AU261" s="222" t="s">
        <v>82</v>
      </c>
      <c r="AV261" s="14" t="s">
        <v>82</v>
      </c>
      <c r="AW261" s="14" t="s">
        <v>30</v>
      </c>
      <c r="AX261" s="14" t="s">
        <v>72</v>
      </c>
      <c r="AY261" s="222" t="s">
        <v>133</v>
      </c>
    </row>
    <row r="262" spans="2:51" s="15" customFormat="1" ht="11.25">
      <c r="B262" s="223"/>
      <c r="C262" s="224"/>
      <c r="D262" s="203" t="s">
        <v>148</v>
      </c>
      <c r="E262" s="225" t="s">
        <v>1</v>
      </c>
      <c r="F262" s="226" t="s">
        <v>156</v>
      </c>
      <c r="G262" s="224"/>
      <c r="H262" s="227">
        <v>17.024</v>
      </c>
      <c r="I262" s="228"/>
      <c r="J262" s="224"/>
      <c r="K262" s="224"/>
      <c r="L262" s="229"/>
      <c r="M262" s="230"/>
      <c r="N262" s="231"/>
      <c r="O262" s="231"/>
      <c r="P262" s="231"/>
      <c r="Q262" s="231"/>
      <c r="R262" s="231"/>
      <c r="S262" s="231"/>
      <c r="T262" s="232"/>
      <c r="AT262" s="233" t="s">
        <v>148</v>
      </c>
      <c r="AU262" s="233" t="s">
        <v>82</v>
      </c>
      <c r="AV262" s="15" t="s">
        <v>140</v>
      </c>
      <c r="AW262" s="15" t="s">
        <v>30</v>
      </c>
      <c r="AX262" s="15" t="s">
        <v>80</v>
      </c>
      <c r="AY262" s="233" t="s">
        <v>133</v>
      </c>
    </row>
    <row r="263" spans="1:65" s="2" customFormat="1" ht="24.2" customHeight="1">
      <c r="A263" s="34"/>
      <c r="B263" s="35"/>
      <c r="C263" s="187" t="s">
        <v>449</v>
      </c>
      <c r="D263" s="187" t="s">
        <v>136</v>
      </c>
      <c r="E263" s="188" t="s">
        <v>547</v>
      </c>
      <c r="F263" s="189" t="s">
        <v>548</v>
      </c>
      <c r="G263" s="190" t="s">
        <v>162</v>
      </c>
      <c r="H263" s="191">
        <v>0.004</v>
      </c>
      <c r="I263" s="192"/>
      <c r="J263" s="193">
        <f>ROUND(I263*H263,2)</f>
        <v>0</v>
      </c>
      <c r="K263" s="194"/>
      <c r="L263" s="39"/>
      <c r="M263" s="195" t="s">
        <v>1</v>
      </c>
      <c r="N263" s="196" t="s">
        <v>37</v>
      </c>
      <c r="O263" s="71"/>
      <c r="P263" s="197">
        <f>O263*H263</f>
        <v>0</v>
      </c>
      <c r="Q263" s="197">
        <v>0</v>
      </c>
      <c r="R263" s="197">
        <f>Q263*H263</f>
        <v>0</v>
      </c>
      <c r="S263" s="197">
        <v>0</v>
      </c>
      <c r="T263" s="198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199" t="s">
        <v>197</v>
      </c>
      <c r="AT263" s="199" t="s">
        <v>136</v>
      </c>
      <c r="AU263" s="199" t="s">
        <v>82</v>
      </c>
      <c r="AY263" s="17" t="s">
        <v>133</v>
      </c>
      <c r="BE263" s="200">
        <f>IF(N263="základní",J263,0)</f>
        <v>0</v>
      </c>
      <c r="BF263" s="200">
        <f>IF(N263="snížená",J263,0)</f>
        <v>0</v>
      </c>
      <c r="BG263" s="200">
        <f>IF(N263="zákl. přenesená",J263,0)</f>
        <v>0</v>
      </c>
      <c r="BH263" s="200">
        <f>IF(N263="sníž. přenesená",J263,0)</f>
        <v>0</v>
      </c>
      <c r="BI263" s="200">
        <f>IF(N263="nulová",J263,0)</f>
        <v>0</v>
      </c>
      <c r="BJ263" s="17" t="s">
        <v>80</v>
      </c>
      <c r="BK263" s="200">
        <f>ROUND(I263*H263,2)</f>
        <v>0</v>
      </c>
      <c r="BL263" s="17" t="s">
        <v>197</v>
      </c>
      <c r="BM263" s="199" t="s">
        <v>794</v>
      </c>
    </row>
    <row r="264" spans="1:65" s="2" customFormat="1" ht="24.2" customHeight="1">
      <c r="A264" s="34"/>
      <c r="B264" s="35"/>
      <c r="C264" s="187" t="s">
        <v>456</v>
      </c>
      <c r="D264" s="187" t="s">
        <v>136</v>
      </c>
      <c r="E264" s="188" t="s">
        <v>389</v>
      </c>
      <c r="F264" s="189" t="s">
        <v>390</v>
      </c>
      <c r="G264" s="190" t="s">
        <v>162</v>
      </c>
      <c r="H264" s="191">
        <v>0.004</v>
      </c>
      <c r="I264" s="192"/>
      <c r="J264" s="193">
        <f>ROUND(I264*H264,2)</f>
        <v>0</v>
      </c>
      <c r="K264" s="194"/>
      <c r="L264" s="39"/>
      <c r="M264" s="195" t="s">
        <v>1</v>
      </c>
      <c r="N264" s="196" t="s">
        <v>37</v>
      </c>
      <c r="O264" s="71"/>
      <c r="P264" s="197">
        <f>O264*H264</f>
        <v>0</v>
      </c>
      <c r="Q264" s="197">
        <v>0</v>
      </c>
      <c r="R264" s="197">
        <f>Q264*H264</f>
        <v>0</v>
      </c>
      <c r="S264" s="197">
        <v>0</v>
      </c>
      <c r="T264" s="198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199" t="s">
        <v>197</v>
      </c>
      <c r="AT264" s="199" t="s">
        <v>136</v>
      </c>
      <c r="AU264" s="199" t="s">
        <v>82</v>
      </c>
      <c r="AY264" s="17" t="s">
        <v>133</v>
      </c>
      <c r="BE264" s="200">
        <f>IF(N264="základní",J264,0)</f>
        <v>0</v>
      </c>
      <c r="BF264" s="200">
        <f>IF(N264="snížená",J264,0)</f>
        <v>0</v>
      </c>
      <c r="BG264" s="200">
        <f>IF(N264="zákl. přenesená",J264,0)</f>
        <v>0</v>
      </c>
      <c r="BH264" s="200">
        <f>IF(N264="sníž. přenesená",J264,0)</f>
        <v>0</v>
      </c>
      <c r="BI264" s="200">
        <f>IF(N264="nulová",J264,0)</f>
        <v>0</v>
      </c>
      <c r="BJ264" s="17" t="s">
        <v>80</v>
      </c>
      <c r="BK264" s="200">
        <f>ROUND(I264*H264,2)</f>
        <v>0</v>
      </c>
      <c r="BL264" s="17" t="s">
        <v>197</v>
      </c>
      <c r="BM264" s="199" t="s">
        <v>795</v>
      </c>
    </row>
    <row r="265" spans="1:65" s="2" customFormat="1" ht="24.2" customHeight="1">
      <c r="A265" s="34"/>
      <c r="B265" s="35"/>
      <c r="C265" s="187" t="s">
        <v>796</v>
      </c>
      <c r="D265" s="187" t="s">
        <v>136</v>
      </c>
      <c r="E265" s="188" t="s">
        <v>393</v>
      </c>
      <c r="F265" s="189" t="s">
        <v>394</v>
      </c>
      <c r="G265" s="190" t="s">
        <v>162</v>
      </c>
      <c r="H265" s="191">
        <v>0.004</v>
      </c>
      <c r="I265" s="192"/>
      <c r="J265" s="193">
        <f>ROUND(I265*H265,2)</f>
        <v>0</v>
      </c>
      <c r="K265" s="194"/>
      <c r="L265" s="39"/>
      <c r="M265" s="195" t="s">
        <v>1</v>
      </c>
      <c r="N265" s="196" t="s">
        <v>37</v>
      </c>
      <c r="O265" s="71"/>
      <c r="P265" s="197">
        <f>O265*H265</f>
        <v>0</v>
      </c>
      <c r="Q265" s="197">
        <v>0</v>
      </c>
      <c r="R265" s="197">
        <f>Q265*H265</f>
        <v>0</v>
      </c>
      <c r="S265" s="197">
        <v>0</v>
      </c>
      <c r="T265" s="198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199" t="s">
        <v>197</v>
      </c>
      <c r="AT265" s="199" t="s">
        <v>136</v>
      </c>
      <c r="AU265" s="199" t="s">
        <v>82</v>
      </c>
      <c r="AY265" s="17" t="s">
        <v>133</v>
      </c>
      <c r="BE265" s="200">
        <f>IF(N265="základní",J265,0)</f>
        <v>0</v>
      </c>
      <c r="BF265" s="200">
        <f>IF(N265="snížená",J265,0)</f>
        <v>0</v>
      </c>
      <c r="BG265" s="200">
        <f>IF(N265="zákl. přenesená",J265,0)</f>
        <v>0</v>
      </c>
      <c r="BH265" s="200">
        <f>IF(N265="sníž. přenesená",J265,0)</f>
        <v>0</v>
      </c>
      <c r="BI265" s="200">
        <f>IF(N265="nulová",J265,0)</f>
        <v>0</v>
      </c>
      <c r="BJ265" s="17" t="s">
        <v>80</v>
      </c>
      <c r="BK265" s="200">
        <f>ROUND(I265*H265,2)</f>
        <v>0</v>
      </c>
      <c r="BL265" s="17" t="s">
        <v>197</v>
      </c>
      <c r="BM265" s="199" t="s">
        <v>797</v>
      </c>
    </row>
    <row r="266" spans="2:63" s="12" customFormat="1" ht="22.9" customHeight="1">
      <c r="B266" s="171"/>
      <c r="C266" s="172"/>
      <c r="D266" s="173" t="s">
        <v>71</v>
      </c>
      <c r="E266" s="185" t="s">
        <v>798</v>
      </c>
      <c r="F266" s="185" t="s">
        <v>799</v>
      </c>
      <c r="G266" s="172"/>
      <c r="H266" s="172"/>
      <c r="I266" s="175"/>
      <c r="J266" s="186">
        <f>BK266</f>
        <v>0</v>
      </c>
      <c r="K266" s="172"/>
      <c r="L266" s="177"/>
      <c r="M266" s="178"/>
      <c r="N266" s="179"/>
      <c r="O266" s="179"/>
      <c r="P266" s="180">
        <f>SUM(P267:P274)</f>
        <v>0</v>
      </c>
      <c r="Q266" s="179"/>
      <c r="R266" s="180">
        <f>SUM(R267:R274)</f>
        <v>0.00288</v>
      </c>
      <c r="S266" s="179"/>
      <c r="T266" s="181">
        <f>SUM(T267:T274)</f>
        <v>0</v>
      </c>
      <c r="AR266" s="182" t="s">
        <v>82</v>
      </c>
      <c r="AT266" s="183" t="s">
        <v>71</v>
      </c>
      <c r="AU266" s="183" t="s">
        <v>80</v>
      </c>
      <c r="AY266" s="182" t="s">
        <v>133</v>
      </c>
      <c r="BK266" s="184">
        <f>SUM(BK267:BK274)</f>
        <v>0</v>
      </c>
    </row>
    <row r="267" spans="1:65" s="2" customFormat="1" ht="24.2" customHeight="1">
      <c r="A267" s="34"/>
      <c r="B267" s="35"/>
      <c r="C267" s="187" t="s">
        <v>800</v>
      </c>
      <c r="D267" s="187" t="s">
        <v>136</v>
      </c>
      <c r="E267" s="188" t="s">
        <v>801</v>
      </c>
      <c r="F267" s="189" t="s">
        <v>802</v>
      </c>
      <c r="G267" s="190" t="s">
        <v>146</v>
      </c>
      <c r="H267" s="191">
        <v>6</v>
      </c>
      <c r="I267" s="192"/>
      <c r="J267" s="193">
        <f>ROUND(I267*H267,2)</f>
        <v>0</v>
      </c>
      <c r="K267" s="194"/>
      <c r="L267" s="39"/>
      <c r="M267" s="195" t="s">
        <v>1</v>
      </c>
      <c r="N267" s="196" t="s">
        <v>37</v>
      </c>
      <c r="O267" s="71"/>
      <c r="P267" s="197">
        <f>O267*H267</f>
        <v>0</v>
      </c>
      <c r="Q267" s="197">
        <v>7E-05</v>
      </c>
      <c r="R267" s="197">
        <f>Q267*H267</f>
        <v>0.00041999999999999996</v>
      </c>
      <c r="S267" s="197">
        <v>0</v>
      </c>
      <c r="T267" s="198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199" t="s">
        <v>197</v>
      </c>
      <c r="AT267" s="199" t="s">
        <v>136</v>
      </c>
      <c r="AU267" s="199" t="s">
        <v>82</v>
      </c>
      <c r="AY267" s="17" t="s">
        <v>133</v>
      </c>
      <c r="BE267" s="200">
        <f>IF(N267="základní",J267,0)</f>
        <v>0</v>
      </c>
      <c r="BF267" s="200">
        <f>IF(N267="snížená",J267,0)</f>
        <v>0</v>
      </c>
      <c r="BG267" s="200">
        <f>IF(N267="zákl. přenesená",J267,0)</f>
        <v>0</v>
      </c>
      <c r="BH267" s="200">
        <f>IF(N267="sníž. přenesená",J267,0)</f>
        <v>0</v>
      </c>
      <c r="BI267" s="200">
        <f>IF(N267="nulová",J267,0)</f>
        <v>0</v>
      </c>
      <c r="BJ267" s="17" t="s">
        <v>80</v>
      </c>
      <c r="BK267" s="200">
        <f>ROUND(I267*H267,2)</f>
        <v>0</v>
      </c>
      <c r="BL267" s="17" t="s">
        <v>197</v>
      </c>
      <c r="BM267" s="199" t="s">
        <v>803</v>
      </c>
    </row>
    <row r="268" spans="2:51" s="13" customFormat="1" ht="11.25">
      <c r="B268" s="201"/>
      <c r="C268" s="202"/>
      <c r="D268" s="203" t="s">
        <v>148</v>
      </c>
      <c r="E268" s="204" t="s">
        <v>1</v>
      </c>
      <c r="F268" s="205" t="s">
        <v>804</v>
      </c>
      <c r="G268" s="202"/>
      <c r="H268" s="204" t="s">
        <v>1</v>
      </c>
      <c r="I268" s="206"/>
      <c r="J268" s="202"/>
      <c r="K268" s="202"/>
      <c r="L268" s="207"/>
      <c r="M268" s="208"/>
      <c r="N268" s="209"/>
      <c r="O268" s="209"/>
      <c r="P268" s="209"/>
      <c r="Q268" s="209"/>
      <c r="R268" s="209"/>
      <c r="S268" s="209"/>
      <c r="T268" s="210"/>
      <c r="AT268" s="211" t="s">
        <v>148</v>
      </c>
      <c r="AU268" s="211" t="s">
        <v>82</v>
      </c>
      <c r="AV268" s="13" t="s">
        <v>80</v>
      </c>
      <c r="AW268" s="13" t="s">
        <v>30</v>
      </c>
      <c r="AX268" s="13" t="s">
        <v>72</v>
      </c>
      <c r="AY268" s="211" t="s">
        <v>133</v>
      </c>
    </row>
    <row r="269" spans="2:51" s="14" customFormat="1" ht="11.25">
      <c r="B269" s="212"/>
      <c r="C269" s="213"/>
      <c r="D269" s="203" t="s">
        <v>148</v>
      </c>
      <c r="E269" s="214" t="s">
        <v>1</v>
      </c>
      <c r="F269" s="215" t="s">
        <v>805</v>
      </c>
      <c r="G269" s="213"/>
      <c r="H269" s="216">
        <v>6</v>
      </c>
      <c r="I269" s="217"/>
      <c r="J269" s="213"/>
      <c r="K269" s="213"/>
      <c r="L269" s="218"/>
      <c r="M269" s="219"/>
      <c r="N269" s="220"/>
      <c r="O269" s="220"/>
      <c r="P269" s="220"/>
      <c r="Q269" s="220"/>
      <c r="R269" s="220"/>
      <c r="S269" s="220"/>
      <c r="T269" s="221"/>
      <c r="AT269" s="222" t="s">
        <v>148</v>
      </c>
      <c r="AU269" s="222" t="s">
        <v>82</v>
      </c>
      <c r="AV269" s="14" t="s">
        <v>82</v>
      </c>
      <c r="AW269" s="14" t="s">
        <v>30</v>
      </c>
      <c r="AX269" s="14" t="s">
        <v>80</v>
      </c>
      <c r="AY269" s="222" t="s">
        <v>133</v>
      </c>
    </row>
    <row r="270" spans="1:65" s="2" customFormat="1" ht="16.5" customHeight="1">
      <c r="A270" s="34"/>
      <c r="B270" s="35"/>
      <c r="C270" s="187" t="s">
        <v>806</v>
      </c>
      <c r="D270" s="187" t="s">
        <v>136</v>
      </c>
      <c r="E270" s="188" t="s">
        <v>807</v>
      </c>
      <c r="F270" s="189" t="s">
        <v>808</v>
      </c>
      <c r="G270" s="190" t="s">
        <v>146</v>
      </c>
      <c r="H270" s="191">
        <v>6</v>
      </c>
      <c r="I270" s="192"/>
      <c r="J270" s="193">
        <f>ROUND(I270*H270,2)</f>
        <v>0</v>
      </c>
      <c r="K270" s="194"/>
      <c r="L270" s="39"/>
      <c r="M270" s="195" t="s">
        <v>1</v>
      </c>
      <c r="N270" s="196" t="s">
        <v>37</v>
      </c>
      <c r="O270" s="71"/>
      <c r="P270" s="197">
        <f>O270*H270</f>
        <v>0</v>
      </c>
      <c r="Q270" s="197">
        <v>0</v>
      </c>
      <c r="R270" s="197">
        <f>Q270*H270</f>
        <v>0</v>
      </c>
      <c r="S270" s="197">
        <v>0</v>
      </c>
      <c r="T270" s="198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199" t="s">
        <v>197</v>
      </c>
      <c r="AT270" s="199" t="s">
        <v>136</v>
      </c>
      <c r="AU270" s="199" t="s">
        <v>82</v>
      </c>
      <c r="AY270" s="17" t="s">
        <v>133</v>
      </c>
      <c r="BE270" s="200">
        <f>IF(N270="základní",J270,0)</f>
        <v>0</v>
      </c>
      <c r="BF270" s="200">
        <f>IF(N270="snížená",J270,0)</f>
        <v>0</v>
      </c>
      <c r="BG270" s="200">
        <f>IF(N270="zákl. přenesená",J270,0)</f>
        <v>0</v>
      </c>
      <c r="BH270" s="200">
        <f>IF(N270="sníž. přenesená",J270,0)</f>
        <v>0</v>
      </c>
      <c r="BI270" s="200">
        <f>IF(N270="nulová",J270,0)</f>
        <v>0</v>
      </c>
      <c r="BJ270" s="17" t="s">
        <v>80</v>
      </c>
      <c r="BK270" s="200">
        <f>ROUND(I270*H270,2)</f>
        <v>0</v>
      </c>
      <c r="BL270" s="17" t="s">
        <v>197</v>
      </c>
      <c r="BM270" s="199" t="s">
        <v>809</v>
      </c>
    </row>
    <row r="271" spans="1:65" s="2" customFormat="1" ht="24.2" customHeight="1">
      <c r="A271" s="34"/>
      <c r="B271" s="35"/>
      <c r="C271" s="187" t="s">
        <v>810</v>
      </c>
      <c r="D271" s="187" t="s">
        <v>136</v>
      </c>
      <c r="E271" s="188" t="s">
        <v>811</v>
      </c>
      <c r="F271" s="189" t="s">
        <v>812</v>
      </c>
      <c r="G271" s="190" t="s">
        <v>146</v>
      </c>
      <c r="H271" s="191">
        <v>6</v>
      </c>
      <c r="I271" s="192"/>
      <c r="J271" s="193">
        <f>ROUND(I271*H271,2)</f>
        <v>0</v>
      </c>
      <c r="K271" s="194"/>
      <c r="L271" s="39"/>
      <c r="M271" s="195" t="s">
        <v>1</v>
      </c>
      <c r="N271" s="196" t="s">
        <v>37</v>
      </c>
      <c r="O271" s="71"/>
      <c r="P271" s="197">
        <f>O271*H271</f>
        <v>0</v>
      </c>
      <c r="Q271" s="197">
        <v>0.00014</v>
      </c>
      <c r="R271" s="197">
        <f>Q271*H271</f>
        <v>0.0008399999999999999</v>
      </c>
      <c r="S271" s="197">
        <v>0</v>
      </c>
      <c r="T271" s="198">
        <f>S271*H271</f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199" t="s">
        <v>197</v>
      </c>
      <c r="AT271" s="199" t="s">
        <v>136</v>
      </c>
      <c r="AU271" s="199" t="s">
        <v>82</v>
      </c>
      <c r="AY271" s="17" t="s">
        <v>133</v>
      </c>
      <c r="BE271" s="200">
        <f>IF(N271="základní",J271,0)</f>
        <v>0</v>
      </c>
      <c r="BF271" s="200">
        <f>IF(N271="snížená",J271,0)</f>
        <v>0</v>
      </c>
      <c r="BG271" s="200">
        <f>IF(N271="zákl. přenesená",J271,0)</f>
        <v>0</v>
      </c>
      <c r="BH271" s="200">
        <f>IF(N271="sníž. přenesená",J271,0)</f>
        <v>0</v>
      </c>
      <c r="BI271" s="200">
        <f>IF(N271="nulová",J271,0)</f>
        <v>0</v>
      </c>
      <c r="BJ271" s="17" t="s">
        <v>80</v>
      </c>
      <c r="BK271" s="200">
        <f>ROUND(I271*H271,2)</f>
        <v>0</v>
      </c>
      <c r="BL271" s="17" t="s">
        <v>197</v>
      </c>
      <c r="BM271" s="199" t="s">
        <v>813</v>
      </c>
    </row>
    <row r="272" spans="1:65" s="2" customFormat="1" ht="24.2" customHeight="1">
      <c r="A272" s="34"/>
      <c r="B272" s="35"/>
      <c r="C272" s="187" t="s">
        <v>814</v>
      </c>
      <c r="D272" s="187" t="s">
        <v>136</v>
      </c>
      <c r="E272" s="188" t="s">
        <v>815</v>
      </c>
      <c r="F272" s="189" t="s">
        <v>816</v>
      </c>
      <c r="G272" s="190" t="s">
        <v>146</v>
      </c>
      <c r="H272" s="191">
        <v>6</v>
      </c>
      <c r="I272" s="192"/>
      <c r="J272" s="193">
        <f>ROUND(I272*H272,2)</f>
        <v>0</v>
      </c>
      <c r="K272" s="194"/>
      <c r="L272" s="39"/>
      <c r="M272" s="195" t="s">
        <v>1</v>
      </c>
      <c r="N272" s="196" t="s">
        <v>37</v>
      </c>
      <c r="O272" s="71"/>
      <c r="P272" s="197">
        <f>O272*H272</f>
        <v>0</v>
      </c>
      <c r="Q272" s="197">
        <v>0.00012</v>
      </c>
      <c r="R272" s="197">
        <f>Q272*H272</f>
        <v>0.00072</v>
      </c>
      <c r="S272" s="197">
        <v>0</v>
      </c>
      <c r="T272" s="198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199" t="s">
        <v>197</v>
      </c>
      <c r="AT272" s="199" t="s">
        <v>136</v>
      </c>
      <c r="AU272" s="199" t="s">
        <v>82</v>
      </c>
      <c r="AY272" s="17" t="s">
        <v>133</v>
      </c>
      <c r="BE272" s="200">
        <f>IF(N272="základní",J272,0)</f>
        <v>0</v>
      </c>
      <c r="BF272" s="200">
        <f>IF(N272="snížená",J272,0)</f>
        <v>0</v>
      </c>
      <c r="BG272" s="200">
        <f>IF(N272="zákl. přenesená",J272,0)</f>
        <v>0</v>
      </c>
      <c r="BH272" s="200">
        <f>IF(N272="sníž. přenesená",J272,0)</f>
        <v>0</v>
      </c>
      <c r="BI272" s="200">
        <f>IF(N272="nulová",J272,0)</f>
        <v>0</v>
      </c>
      <c r="BJ272" s="17" t="s">
        <v>80</v>
      </c>
      <c r="BK272" s="200">
        <f>ROUND(I272*H272,2)</f>
        <v>0</v>
      </c>
      <c r="BL272" s="17" t="s">
        <v>197</v>
      </c>
      <c r="BM272" s="199" t="s">
        <v>817</v>
      </c>
    </row>
    <row r="273" spans="1:65" s="2" customFormat="1" ht="24.2" customHeight="1">
      <c r="A273" s="34"/>
      <c r="B273" s="35"/>
      <c r="C273" s="187" t="s">
        <v>818</v>
      </c>
      <c r="D273" s="187" t="s">
        <v>136</v>
      </c>
      <c r="E273" s="188" t="s">
        <v>819</v>
      </c>
      <c r="F273" s="189" t="s">
        <v>820</v>
      </c>
      <c r="G273" s="190" t="s">
        <v>146</v>
      </c>
      <c r="H273" s="191">
        <v>6</v>
      </c>
      <c r="I273" s="192"/>
      <c r="J273" s="193">
        <f>ROUND(I273*H273,2)</f>
        <v>0</v>
      </c>
      <c r="K273" s="194"/>
      <c r="L273" s="39"/>
      <c r="M273" s="195" t="s">
        <v>1</v>
      </c>
      <c r="N273" s="196" t="s">
        <v>37</v>
      </c>
      <c r="O273" s="71"/>
      <c r="P273" s="197">
        <f>O273*H273</f>
        <v>0</v>
      </c>
      <c r="Q273" s="197">
        <v>0.00012</v>
      </c>
      <c r="R273" s="197">
        <f>Q273*H273</f>
        <v>0.00072</v>
      </c>
      <c r="S273" s="197">
        <v>0</v>
      </c>
      <c r="T273" s="198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199" t="s">
        <v>197</v>
      </c>
      <c r="AT273" s="199" t="s">
        <v>136</v>
      </c>
      <c r="AU273" s="199" t="s">
        <v>82</v>
      </c>
      <c r="AY273" s="17" t="s">
        <v>133</v>
      </c>
      <c r="BE273" s="200">
        <f>IF(N273="základní",J273,0)</f>
        <v>0</v>
      </c>
      <c r="BF273" s="200">
        <f>IF(N273="snížená",J273,0)</f>
        <v>0</v>
      </c>
      <c r="BG273" s="200">
        <f>IF(N273="zákl. přenesená",J273,0)</f>
        <v>0</v>
      </c>
      <c r="BH273" s="200">
        <f>IF(N273="sníž. přenesená",J273,0)</f>
        <v>0</v>
      </c>
      <c r="BI273" s="200">
        <f>IF(N273="nulová",J273,0)</f>
        <v>0</v>
      </c>
      <c r="BJ273" s="17" t="s">
        <v>80</v>
      </c>
      <c r="BK273" s="200">
        <f>ROUND(I273*H273,2)</f>
        <v>0</v>
      </c>
      <c r="BL273" s="17" t="s">
        <v>197</v>
      </c>
      <c r="BM273" s="199" t="s">
        <v>821</v>
      </c>
    </row>
    <row r="274" spans="1:65" s="2" customFormat="1" ht="24.2" customHeight="1">
      <c r="A274" s="34"/>
      <c r="B274" s="35"/>
      <c r="C274" s="187" t="s">
        <v>822</v>
      </c>
      <c r="D274" s="187" t="s">
        <v>136</v>
      </c>
      <c r="E274" s="188" t="s">
        <v>823</v>
      </c>
      <c r="F274" s="189" t="s">
        <v>824</v>
      </c>
      <c r="G274" s="190" t="s">
        <v>146</v>
      </c>
      <c r="H274" s="191">
        <v>6</v>
      </c>
      <c r="I274" s="192"/>
      <c r="J274" s="193">
        <f>ROUND(I274*H274,2)</f>
        <v>0</v>
      </c>
      <c r="K274" s="194"/>
      <c r="L274" s="39"/>
      <c r="M274" s="195" t="s">
        <v>1</v>
      </c>
      <c r="N274" s="196" t="s">
        <v>37</v>
      </c>
      <c r="O274" s="71"/>
      <c r="P274" s="197">
        <f>O274*H274</f>
        <v>0</v>
      </c>
      <c r="Q274" s="197">
        <v>3E-05</v>
      </c>
      <c r="R274" s="197">
        <f>Q274*H274</f>
        <v>0.00018</v>
      </c>
      <c r="S274" s="197">
        <v>0</v>
      </c>
      <c r="T274" s="198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199" t="s">
        <v>197</v>
      </c>
      <c r="AT274" s="199" t="s">
        <v>136</v>
      </c>
      <c r="AU274" s="199" t="s">
        <v>82</v>
      </c>
      <c r="AY274" s="17" t="s">
        <v>133</v>
      </c>
      <c r="BE274" s="200">
        <f>IF(N274="základní",J274,0)</f>
        <v>0</v>
      </c>
      <c r="BF274" s="200">
        <f>IF(N274="snížená",J274,0)</f>
        <v>0</v>
      </c>
      <c r="BG274" s="200">
        <f>IF(N274="zákl. přenesená",J274,0)</f>
        <v>0</v>
      </c>
      <c r="BH274" s="200">
        <f>IF(N274="sníž. přenesená",J274,0)</f>
        <v>0</v>
      </c>
      <c r="BI274" s="200">
        <f>IF(N274="nulová",J274,0)</f>
        <v>0</v>
      </c>
      <c r="BJ274" s="17" t="s">
        <v>80</v>
      </c>
      <c r="BK274" s="200">
        <f>ROUND(I274*H274,2)</f>
        <v>0</v>
      </c>
      <c r="BL274" s="17" t="s">
        <v>197</v>
      </c>
      <c r="BM274" s="199" t="s">
        <v>825</v>
      </c>
    </row>
    <row r="275" spans="2:63" s="12" customFormat="1" ht="22.9" customHeight="1">
      <c r="B275" s="171"/>
      <c r="C275" s="172"/>
      <c r="D275" s="173" t="s">
        <v>71</v>
      </c>
      <c r="E275" s="185" t="s">
        <v>396</v>
      </c>
      <c r="F275" s="185" t="s">
        <v>397</v>
      </c>
      <c r="G275" s="172"/>
      <c r="H275" s="172"/>
      <c r="I275" s="175"/>
      <c r="J275" s="186">
        <f>BK275</f>
        <v>0</v>
      </c>
      <c r="K275" s="172"/>
      <c r="L275" s="177"/>
      <c r="M275" s="178"/>
      <c r="N275" s="179"/>
      <c r="O275" s="179"/>
      <c r="P275" s="180">
        <f>SUM(P276:P310)</f>
        <v>0</v>
      </c>
      <c r="Q275" s="179"/>
      <c r="R275" s="180">
        <f>SUM(R276:R310)</f>
        <v>0.18755742</v>
      </c>
      <c r="S275" s="179"/>
      <c r="T275" s="181">
        <f>SUM(T276:T310)</f>
        <v>0.039781369999999996</v>
      </c>
      <c r="AR275" s="182" t="s">
        <v>82</v>
      </c>
      <c r="AT275" s="183" t="s">
        <v>71</v>
      </c>
      <c r="AU275" s="183" t="s">
        <v>80</v>
      </c>
      <c r="AY275" s="182" t="s">
        <v>133</v>
      </c>
      <c r="BK275" s="184">
        <f>SUM(BK276:BK310)</f>
        <v>0</v>
      </c>
    </row>
    <row r="276" spans="1:65" s="2" customFormat="1" ht="24.2" customHeight="1">
      <c r="A276" s="34"/>
      <c r="B276" s="35"/>
      <c r="C276" s="187" t="s">
        <v>826</v>
      </c>
      <c r="D276" s="187" t="s">
        <v>136</v>
      </c>
      <c r="E276" s="188" t="s">
        <v>399</v>
      </c>
      <c r="F276" s="189" t="s">
        <v>400</v>
      </c>
      <c r="G276" s="190" t="s">
        <v>146</v>
      </c>
      <c r="H276" s="191">
        <v>128.327</v>
      </c>
      <c r="I276" s="192"/>
      <c r="J276" s="193">
        <f>ROUND(I276*H276,2)</f>
        <v>0</v>
      </c>
      <c r="K276" s="194"/>
      <c r="L276" s="39"/>
      <c r="M276" s="195" t="s">
        <v>1</v>
      </c>
      <c r="N276" s="196" t="s">
        <v>37</v>
      </c>
      <c r="O276" s="71"/>
      <c r="P276" s="197">
        <f>O276*H276</f>
        <v>0</v>
      </c>
      <c r="Q276" s="197">
        <v>0</v>
      </c>
      <c r="R276" s="197">
        <f>Q276*H276</f>
        <v>0</v>
      </c>
      <c r="S276" s="197">
        <v>0</v>
      </c>
      <c r="T276" s="198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199" t="s">
        <v>197</v>
      </c>
      <c r="AT276" s="199" t="s">
        <v>136</v>
      </c>
      <c r="AU276" s="199" t="s">
        <v>82</v>
      </c>
      <c r="AY276" s="17" t="s">
        <v>133</v>
      </c>
      <c r="BE276" s="200">
        <f>IF(N276="základní",J276,0)</f>
        <v>0</v>
      </c>
      <c r="BF276" s="200">
        <f>IF(N276="snížená",J276,0)</f>
        <v>0</v>
      </c>
      <c r="BG276" s="200">
        <f>IF(N276="zákl. přenesená",J276,0)</f>
        <v>0</v>
      </c>
      <c r="BH276" s="200">
        <f>IF(N276="sníž. přenesená",J276,0)</f>
        <v>0</v>
      </c>
      <c r="BI276" s="200">
        <f>IF(N276="nulová",J276,0)</f>
        <v>0</v>
      </c>
      <c r="BJ276" s="17" t="s">
        <v>80</v>
      </c>
      <c r="BK276" s="200">
        <f>ROUND(I276*H276,2)</f>
        <v>0</v>
      </c>
      <c r="BL276" s="17" t="s">
        <v>197</v>
      </c>
      <c r="BM276" s="199" t="s">
        <v>827</v>
      </c>
    </row>
    <row r="277" spans="1:65" s="2" customFormat="1" ht="16.5" customHeight="1">
      <c r="A277" s="34"/>
      <c r="B277" s="35"/>
      <c r="C277" s="187" t="s">
        <v>828</v>
      </c>
      <c r="D277" s="187" t="s">
        <v>136</v>
      </c>
      <c r="E277" s="188" t="s">
        <v>403</v>
      </c>
      <c r="F277" s="189" t="s">
        <v>404</v>
      </c>
      <c r="G277" s="190" t="s">
        <v>146</v>
      </c>
      <c r="H277" s="191">
        <v>128.327</v>
      </c>
      <c r="I277" s="192"/>
      <c r="J277" s="193">
        <f>ROUND(I277*H277,2)</f>
        <v>0</v>
      </c>
      <c r="K277" s="194"/>
      <c r="L277" s="39"/>
      <c r="M277" s="195" t="s">
        <v>1</v>
      </c>
      <c r="N277" s="196" t="s">
        <v>37</v>
      </c>
      <c r="O277" s="71"/>
      <c r="P277" s="197">
        <f>O277*H277</f>
        <v>0</v>
      </c>
      <c r="Q277" s="197">
        <v>0.001</v>
      </c>
      <c r="R277" s="197">
        <f>Q277*H277</f>
        <v>0.128327</v>
      </c>
      <c r="S277" s="197">
        <v>0.00031</v>
      </c>
      <c r="T277" s="198">
        <f>S277*H277</f>
        <v>0.039781369999999996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199" t="s">
        <v>197</v>
      </c>
      <c r="AT277" s="199" t="s">
        <v>136</v>
      </c>
      <c r="AU277" s="199" t="s">
        <v>82</v>
      </c>
      <c r="AY277" s="17" t="s">
        <v>133</v>
      </c>
      <c r="BE277" s="200">
        <f>IF(N277="základní",J277,0)</f>
        <v>0</v>
      </c>
      <c r="BF277" s="200">
        <f>IF(N277="snížená",J277,0)</f>
        <v>0</v>
      </c>
      <c r="BG277" s="200">
        <f>IF(N277="zákl. přenesená",J277,0)</f>
        <v>0</v>
      </c>
      <c r="BH277" s="200">
        <f>IF(N277="sníž. přenesená",J277,0)</f>
        <v>0</v>
      </c>
      <c r="BI277" s="200">
        <f>IF(N277="nulová",J277,0)</f>
        <v>0</v>
      </c>
      <c r="BJ277" s="17" t="s">
        <v>80</v>
      </c>
      <c r="BK277" s="200">
        <f>ROUND(I277*H277,2)</f>
        <v>0</v>
      </c>
      <c r="BL277" s="17" t="s">
        <v>197</v>
      </c>
      <c r="BM277" s="199" t="s">
        <v>829</v>
      </c>
    </row>
    <row r="278" spans="1:65" s="2" customFormat="1" ht="24.2" customHeight="1">
      <c r="A278" s="34"/>
      <c r="B278" s="35"/>
      <c r="C278" s="187" t="s">
        <v>830</v>
      </c>
      <c r="D278" s="187" t="s">
        <v>136</v>
      </c>
      <c r="E278" s="188" t="s">
        <v>407</v>
      </c>
      <c r="F278" s="189" t="s">
        <v>408</v>
      </c>
      <c r="G278" s="190" t="s">
        <v>146</v>
      </c>
      <c r="H278" s="191">
        <v>128.327</v>
      </c>
      <c r="I278" s="192"/>
      <c r="J278" s="193">
        <f>ROUND(I278*H278,2)</f>
        <v>0</v>
      </c>
      <c r="K278" s="194"/>
      <c r="L278" s="39"/>
      <c r="M278" s="195" t="s">
        <v>1</v>
      </c>
      <c r="N278" s="196" t="s">
        <v>37</v>
      </c>
      <c r="O278" s="71"/>
      <c r="P278" s="197">
        <f>O278*H278</f>
        <v>0</v>
      </c>
      <c r="Q278" s="197">
        <v>0</v>
      </c>
      <c r="R278" s="197">
        <f>Q278*H278</f>
        <v>0</v>
      </c>
      <c r="S278" s="197">
        <v>0</v>
      </c>
      <c r="T278" s="198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199" t="s">
        <v>197</v>
      </c>
      <c r="AT278" s="199" t="s">
        <v>136</v>
      </c>
      <c r="AU278" s="199" t="s">
        <v>82</v>
      </c>
      <c r="AY278" s="17" t="s">
        <v>133</v>
      </c>
      <c r="BE278" s="200">
        <f>IF(N278="základní",J278,0)</f>
        <v>0</v>
      </c>
      <c r="BF278" s="200">
        <f>IF(N278="snížená",J278,0)</f>
        <v>0</v>
      </c>
      <c r="BG278" s="200">
        <f>IF(N278="zákl. přenesená",J278,0)</f>
        <v>0</v>
      </c>
      <c r="BH278" s="200">
        <f>IF(N278="sníž. přenesená",J278,0)</f>
        <v>0</v>
      </c>
      <c r="BI278" s="200">
        <f>IF(N278="nulová",J278,0)</f>
        <v>0</v>
      </c>
      <c r="BJ278" s="17" t="s">
        <v>80</v>
      </c>
      <c r="BK278" s="200">
        <f>ROUND(I278*H278,2)</f>
        <v>0</v>
      </c>
      <c r="BL278" s="17" t="s">
        <v>197</v>
      </c>
      <c r="BM278" s="199" t="s">
        <v>831</v>
      </c>
    </row>
    <row r="279" spans="1:65" s="2" customFormat="1" ht="24.2" customHeight="1">
      <c r="A279" s="34"/>
      <c r="B279" s="35"/>
      <c r="C279" s="187" t="s">
        <v>832</v>
      </c>
      <c r="D279" s="187" t="s">
        <v>136</v>
      </c>
      <c r="E279" s="188" t="s">
        <v>411</v>
      </c>
      <c r="F279" s="189" t="s">
        <v>412</v>
      </c>
      <c r="G279" s="190" t="s">
        <v>366</v>
      </c>
      <c r="H279" s="191">
        <v>20</v>
      </c>
      <c r="I279" s="192"/>
      <c r="J279" s="193">
        <f>ROUND(I279*H279,2)</f>
        <v>0</v>
      </c>
      <c r="K279" s="194"/>
      <c r="L279" s="39"/>
      <c r="M279" s="195" t="s">
        <v>1</v>
      </c>
      <c r="N279" s="196" t="s">
        <v>37</v>
      </c>
      <c r="O279" s="71"/>
      <c r="P279" s="197">
        <f>O279*H279</f>
        <v>0</v>
      </c>
      <c r="Q279" s="197">
        <v>1E-05</v>
      </c>
      <c r="R279" s="197">
        <f>Q279*H279</f>
        <v>0.0002</v>
      </c>
      <c r="S279" s="197">
        <v>0</v>
      </c>
      <c r="T279" s="198">
        <f>S279*H279</f>
        <v>0</v>
      </c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R279" s="199" t="s">
        <v>197</v>
      </c>
      <c r="AT279" s="199" t="s">
        <v>136</v>
      </c>
      <c r="AU279" s="199" t="s">
        <v>82</v>
      </c>
      <c r="AY279" s="17" t="s">
        <v>133</v>
      </c>
      <c r="BE279" s="200">
        <f>IF(N279="základní",J279,0)</f>
        <v>0</v>
      </c>
      <c r="BF279" s="200">
        <f>IF(N279="snížená",J279,0)</f>
        <v>0</v>
      </c>
      <c r="BG279" s="200">
        <f>IF(N279="zákl. přenesená",J279,0)</f>
        <v>0</v>
      </c>
      <c r="BH279" s="200">
        <f>IF(N279="sníž. přenesená",J279,0)</f>
        <v>0</v>
      </c>
      <c r="BI279" s="200">
        <f>IF(N279="nulová",J279,0)</f>
        <v>0</v>
      </c>
      <c r="BJ279" s="17" t="s">
        <v>80</v>
      </c>
      <c r="BK279" s="200">
        <f>ROUND(I279*H279,2)</f>
        <v>0</v>
      </c>
      <c r="BL279" s="17" t="s">
        <v>197</v>
      </c>
      <c r="BM279" s="199" t="s">
        <v>833</v>
      </c>
    </row>
    <row r="280" spans="1:65" s="2" customFormat="1" ht="16.5" customHeight="1">
      <c r="A280" s="34"/>
      <c r="B280" s="35"/>
      <c r="C280" s="187" t="s">
        <v>834</v>
      </c>
      <c r="D280" s="187" t="s">
        <v>136</v>
      </c>
      <c r="E280" s="188" t="s">
        <v>415</v>
      </c>
      <c r="F280" s="189" t="s">
        <v>416</v>
      </c>
      <c r="G280" s="190" t="s">
        <v>146</v>
      </c>
      <c r="H280" s="191">
        <v>33.548</v>
      </c>
      <c r="I280" s="192"/>
      <c r="J280" s="193">
        <f>ROUND(I280*H280,2)</f>
        <v>0</v>
      </c>
      <c r="K280" s="194"/>
      <c r="L280" s="39"/>
      <c r="M280" s="195" t="s">
        <v>1</v>
      </c>
      <c r="N280" s="196" t="s">
        <v>37</v>
      </c>
      <c r="O280" s="71"/>
      <c r="P280" s="197">
        <f>O280*H280</f>
        <v>0</v>
      </c>
      <c r="Q280" s="197">
        <v>0</v>
      </c>
      <c r="R280" s="197">
        <f>Q280*H280</f>
        <v>0</v>
      </c>
      <c r="S280" s="197">
        <v>0</v>
      </c>
      <c r="T280" s="198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199" t="s">
        <v>197</v>
      </c>
      <c r="AT280" s="199" t="s">
        <v>136</v>
      </c>
      <c r="AU280" s="199" t="s">
        <v>82</v>
      </c>
      <c r="AY280" s="17" t="s">
        <v>133</v>
      </c>
      <c r="BE280" s="200">
        <f>IF(N280="základní",J280,0)</f>
        <v>0</v>
      </c>
      <c r="BF280" s="200">
        <f>IF(N280="snížená",J280,0)</f>
        <v>0</v>
      </c>
      <c r="BG280" s="200">
        <f>IF(N280="zákl. přenesená",J280,0)</f>
        <v>0</v>
      </c>
      <c r="BH280" s="200">
        <f>IF(N280="sníž. přenesená",J280,0)</f>
        <v>0</v>
      </c>
      <c r="BI280" s="200">
        <f>IF(N280="nulová",J280,0)</f>
        <v>0</v>
      </c>
      <c r="BJ280" s="17" t="s">
        <v>80</v>
      </c>
      <c r="BK280" s="200">
        <f>ROUND(I280*H280,2)</f>
        <v>0</v>
      </c>
      <c r="BL280" s="17" t="s">
        <v>197</v>
      </c>
      <c r="BM280" s="199" t="s">
        <v>835</v>
      </c>
    </row>
    <row r="281" spans="2:51" s="13" customFormat="1" ht="11.25">
      <c r="B281" s="201"/>
      <c r="C281" s="202"/>
      <c r="D281" s="203" t="s">
        <v>148</v>
      </c>
      <c r="E281" s="204" t="s">
        <v>1</v>
      </c>
      <c r="F281" s="205" t="s">
        <v>418</v>
      </c>
      <c r="G281" s="202"/>
      <c r="H281" s="204" t="s">
        <v>1</v>
      </c>
      <c r="I281" s="206"/>
      <c r="J281" s="202"/>
      <c r="K281" s="202"/>
      <c r="L281" s="207"/>
      <c r="M281" s="208"/>
      <c r="N281" s="209"/>
      <c r="O281" s="209"/>
      <c r="P281" s="209"/>
      <c r="Q281" s="209"/>
      <c r="R281" s="209"/>
      <c r="S281" s="209"/>
      <c r="T281" s="210"/>
      <c r="AT281" s="211" t="s">
        <v>148</v>
      </c>
      <c r="AU281" s="211" t="s">
        <v>82</v>
      </c>
      <c r="AV281" s="13" t="s">
        <v>80</v>
      </c>
      <c r="AW281" s="13" t="s">
        <v>30</v>
      </c>
      <c r="AX281" s="13" t="s">
        <v>72</v>
      </c>
      <c r="AY281" s="211" t="s">
        <v>133</v>
      </c>
    </row>
    <row r="282" spans="2:51" s="14" customFormat="1" ht="11.25">
      <c r="B282" s="212"/>
      <c r="C282" s="213"/>
      <c r="D282" s="203" t="s">
        <v>148</v>
      </c>
      <c r="E282" s="214" t="s">
        <v>1</v>
      </c>
      <c r="F282" s="215" t="s">
        <v>836</v>
      </c>
      <c r="G282" s="213"/>
      <c r="H282" s="216">
        <v>33.5475</v>
      </c>
      <c r="I282" s="217"/>
      <c r="J282" s="213"/>
      <c r="K282" s="213"/>
      <c r="L282" s="218"/>
      <c r="M282" s="219"/>
      <c r="N282" s="220"/>
      <c r="O282" s="220"/>
      <c r="P282" s="220"/>
      <c r="Q282" s="220"/>
      <c r="R282" s="220"/>
      <c r="S282" s="220"/>
      <c r="T282" s="221"/>
      <c r="AT282" s="222" t="s">
        <v>148</v>
      </c>
      <c r="AU282" s="222" t="s">
        <v>82</v>
      </c>
      <c r="AV282" s="14" t="s">
        <v>82</v>
      </c>
      <c r="AW282" s="14" t="s">
        <v>30</v>
      </c>
      <c r="AX282" s="14" t="s">
        <v>72</v>
      </c>
      <c r="AY282" s="222" t="s">
        <v>133</v>
      </c>
    </row>
    <row r="283" spans="2:51" s="15" customFormat="1" ht="11.25">
      <c r="B283" s="223"/>
      <c r="C283" s="224"/>
      <c r="D283" s="203" t="s">
        <v>148</v>
      </c>
      <c r="E283" s="225" t="s">
        <v>1</v>
      </c>
      <c r="F283" s="226" t="s">
        <v>156</v>
      </c>
      <c r="G283" s="224"/>
      <c r="H283" s="227">
        <v>33.5475</v>
      </c>
      <c r="I283" s="228"/>
      <c r="J283" s="224"/>
      <c r="K283" s="224"/>
      <c r="L283" s="229"/>
      <c r="M283" s="230"/>
      <c r="N283" s="231"/>
      <c r="O283" s="231"/>
      <c r="P283" s="231"/>
      <c r="Q283" s="231"/>
      <c r="R283" s="231"/>
      <c r="S283" s="231"/>
      <c r="T283" s="232"/>
      <c r="AT283" s="233" t="s">
        <v>148</v>
      </c>
      <c r="AU283" s="233" t="s">
        <v>82</v>
      </c>
      <c r="AV283" s="15" t="s">
        <v>140</v>
      </c>
      <c r="AW283" s="15" t="s">
        <v>30</v>
      </c>
      <c r="AX283" s="15" t="s">
        <v>80</v>
      </c>
      <c r="AY283" s="233" t="s">
        <v>133</v>
      </c>
    </row>
    <row r="284" spans="1:65" s="2" customFormat="1" ht="16.5" customHeight="1">
      <c r="A284" s="34"/>
      <c r="B284" s="35"/>
      <c r="C284" s="234" t="s">
        <v>837</v>
      </c>
      <c r="D284" s="234" t="s">
        <v>200</v>
      </c>
      <c r="E284" s="235" t="s">
        <v>421</v>
      </c>
      <c r="F284" s="236" t="s">
        <v>422</v>
      </c>
      <c r="G284" s="237" t="s">
        <v>146</v>
      </c>
      <c r="H284" s="238">
        <v>40.258</v>
      </c>
      <c r="I284" s="239"/>
      <c r="J284" s="240">
        <f>ROUND(I284*H284,2)</f>
        <v>0</v>
      </c>
      <c r="K284" s="241"/>
      <c r="L284" s="242"/>
      <c r="M284" s="243" t="s">
        <v>1</v>
      </c>
      <c r="N284" s="244" t="s">
        <v>37</v>
      </c>
      <c r="O284" s="71"/>
      <c r="P284" s="197">
        <f>O284*H284</f>
        <v>0</v>
      </c>
      <c r="Q284" s="197">
        <v>0</v>
      </c>
      <c r="R284" s="197">
        <f>Q284*H284</f>
        <v>0</v>
      </c>
      <c r="S284" s="197">
        <v>0</v>
      </c>
      <c r="T284" s="198">
        <f>S284*H284</f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199" t="s">
        <v>203</v>
      </c>
      <c r="AT284" s="199" t="s">
        <v>200</v>
      </c>
      <c r="AU284" s="199" t="s">
        <v>82</v>
      </c>
      <c r="AY284" s="17" t="s">
        <v>133</v>
      </c>
      <c r="BE284" s="200">
        <f>IF(N284="základní",J284,0)</f>
        <v>0</v>
      </c>
      <c r="BF284" s="200">
        <f>IF(N284="snížená",J284,0)</f>
        <v>0</v>
      </c>
      <c r="BG284" s="200">
        <f>IF(N284="zákl. přenesená",J284,0)</f>
        <v>0</v>
      </c>
      <c r="BH284" s="200">
        <f>IF(N284="sníž. přenesená",J284,0)</f>
        <v>0</v>
      </c>
      <c r="BI284" s="200">
        <f>IF(N284="nulová",J284,0)</f>
        <v>0</v>
      </c>
      <c r="BJ284" s="17" t="s">
        <v>80</v>
      </c>
      <c r="BK284" s="200">
        <f>ROUND(I284*H284,2)</f>
        <v>0</v>
      </c>
      <c r="BL284" s="17" t="s">
        <v>197</v>
      </c>
      <c r="BM284" s="199" t="s">
        <v>838</v>
      </c>
    </row>
    <row r="285" spans="2:51" s="14" customFormat="1" ht="11.25">
      <c r="B285" s="212"/>
      <c r="C285" s="213"/>
      <c r="D285" s="203" t="s">
        <v>148</v>
      </c>
      <c r="E285" s="213"/>
      <c r="F285" s="215" t="s">
        <v>839</v>
      </c>
      <c r="G285" s="213"/>
      <c r="H285" s="216">
        <v>40.258</v>
      </c>
      <c r="I285" s="217"/>
      <c r="J285" s="213"/>
      <c r="K285" s="213"/>
      <c r="L285" s="218"/>
      <c r="M285" s="219"/>
      <c r="N285" s="220"/>
      <c r="O285" s="220"/>
      <c r="P285" s="220"/>
      <c r="Q285" s="220"/>
      <c r="R285" s="220"/>
      <c r="S285" s="220"/>
      <c r="T285" s="221"/>
      <c r="AT285" s="222" t="s">
        <v>148</v>
      </c>
      <c r="AU285" s="222" t="s">
        <v>82</v>
      </c>
      <c r="AV285" s="14" t="s">
        <v>82</v>
      </c>
      <c r="AW285" s="14" t="s">
        <v>4</v>
      </c>
      <c r="AX285" s="14" t="s">
        <v>80</v>
      </c>
      <c r="AY285" s="222" t="s">
        <v>133</v>
      </c>
    </row>
    <row r="286" spans="1:65" s="2" customFormat="1" ht="24.2" customHeight="1">
      <c r="A286" s="34"/>
      <c r="B286" s="35"/>
      <c r="C286" s="187" t="s">
        <v>840</v>
      </c>
      <c r="D286" s="187" t="s">
        <v>136</v>
      </c>
      <c r="E286" s="188" t="s">
        <v>426</v>
      </c>
      <c r="F286" s="189" t="s">
        <v>427</v>
      </c>
      <c r="G286" s="190" t="s">
        <v>146</v>
      </c>
      <c r="H286" s="191">
        <v>10</v>
      </c>
      <c r="I286" s="192"/>
      <c r="J286" s="193">
        <f>ROUND(I286*H286,2)</f>
        <v>0</v>
      </c>
      <c r="K286" s="194"/>
      <c r="L286" s="39"/>
      <c r="M286" s="195" t="s">
        <v>1</v>
      </c>
      <c r="N286" s="196" t="s">
        <v>37</v>
      </c>
      <c r="O286" s="71"/>
      <c r="P286" s="197">
        <f>O286*H286</f>
        <v>0</v>
      </c>
      <c r="Q286" s="197">
        <v>0</v>
      </c>
      <c r="R286" s="197">
        <f>Q286*H286</f>
        <v>0</v>
      </c>
      <c r="S286" s="197">
        <v>0</v>
      </c>
      <c r="T286" s="198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199" t="s">
        <v>197</v>
      </c>
      <c r="AT286" s="199" t="s">
        <v>136</v>
      </c>
      <c r="AU286" s="199" t="s">
        <v>82</v>
      </c>
      <c r="AY286" s="17" t="s">
        <v>133</v>
      </c>
      <c r="BE286" s="200">
        <f>IF(N286="základní",J286,0)</f>
        <v>0</v>
      </c>
      <c r="BF286" s="200">
        <f>IF(N286="snížená",J286,0)</f>
        <v>0</v>
      </c>
      <c r="BG286" s="200">
        <f>IF(N286="zákl. přenesená",J286,0)</f>
        <v>0</v>
      </c>
      <c r="BH286" s="200">
        <f>IF(N286="sníž. přenesená",J286,0)</f>
        <v>0</v>
      </c>
      <c r="BI286" s="200">
        <f>IF(N286="nulová",J286,0)</f>
        <v>0</v>
      </c>
      <c r="BJ286" s="17" t="s">
        <v>80</v>
      </c>
      <c r="BK286" s="200">
        <f>ROUND(I286*H286,2)</f>
        <v>0</v>
      </c>
      <c r="BL286" s="17" t="s">
        <v>197</v>
      </c>
      <c r="BM286" s="199" t="s">
        <v>841</v>
      </c>
    </row>
    <row r="287" spans="1:65" s="2" customFormat="1" ht="16.5" customHeight="1">
      <c r="A287" s="34"/>
      <c r="B287" s="35"/>
      <c r="C287" s="234" t="s">
        <v>842</v>
      </c>
      <c r="D287" s="234" t="s">
        <v>200</v>
      </c>
      <c r="E287" s="235" t="s">
        <v>430</v>
      </c>
      <c r="F287" s="236" t="s">
        <v>431</v>
      </c>
      <c r="G287" s="237" t="s">
        <v>146</v>
      </c>
      <c r="H287" s="238">
        <v>12</v>
      </c>
      <c r="I287" s="239"/>
      <c r="J287" s="240">
        <f>ROUND(I287*H287,2)</f>
        <v>0</v>
      </c>
      <c r="K287" s="241"/>
      <c r="L287" s="242"/>
      <c r="M287" s="243" t="s">
        <v>1</v>
      </c>
      <c r="N287" s="244" t="s">
        <v>37</v>
      </c>
      <c r="O287" s="71"/>
      <c r="P287" s="197">
        <f>O287*H287</f>
        <v>0</v>
      </c>
      <c r="Q287" s="197">
        <v>0</v>
      </c>
      <c r="R287" s="197">
        <f>Q287*H287</f>
        <v>0</v>
      </c>
      <c r="S287" s="197">
        <v>0</v>
      </c>
      <c r="T287" s="198">
        <f>S287*H287</f>
        <v>0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199" t="s">
        <v>203</v>
      </c>
      <c r="AT287" s="199" t="s">
        <v>200</v>
      </c>
      <c r="AU287" s="199" t="s">
        <v>82</v>
      </c>
      <c r="AY287" s="17" t="s">
        <v>133</v>
      </c>
      <c r="BE287" s="200">
        <f>IF(N287="základní",J287,0)</f>
        <v>0</v>
      </c>
      <c r="BF287" s="200">
        <f>IF(N287="snížená",J287,0)</f>
        <v>0</v>
      </c>
      <c r="BG287" s="200">
        <f>IF(N287="zákl. přenesená",J287,0)</f>
        <v>0</v>
      </c>
      <c r="BH287" s="200">
        <f>IF(N287="sníž. přenesená",J287,0)</f>
        <v>0</v>
      </c>
      <c r="BI287" s="200">
        <f>IF(N287="nulová",J287,0)</f>
        <v>0</v>
      </c>
      <c r="BJ287" s="17" t="s">
        <v>80</v>
      </c>
      <c r="BK287" s="200">
        <f>ROUND(I287*H287,2)</f>
        <v>0</v>
      </c>
      <c r="BL287" s="17" t="s">
        <v>197</v>
      </c>
      <c r="BM287" s="199" t="s">
        <v>843</v>
      </c>
    </row>
    <row r="288" spans="2:51" s="14" customFormat="1" ht="11.25">
      <c r="B288" s="212"/>
      <c r="C288" s="213"/>
      <c r="D288" s="203" t="s">
        <v>148</v>
      </c>
      <c r="E288" s="213"/>
      <c r="F288" s="215" t="s">
        <v>433</v>
      </c>
      <c r="G288" s="213"/>
      <c r="H288" s="216">
        <v>12</v>
      </c>
      <c r="I288" s="217"/>
      <c r="J288" s="213"/>
      <c r="K288" s="213"/>
      <c r="L288" s="218"/>
      <c r="M288" s="219"/>
      <c r="N288" s="220"/>
      <c r="O288" s="220"/>
      <c r="P288" s="220"/>
      <c r="Q288" s="220"/>
      <c r="R288" s="220"/>
      <c r="S288" s="220"/>
      <c r="T288" s="221"/>
      <c r="AT288" s="222" t="s">
        <v>148</v>
      </c>
      <c r="AU288" s="222" t="s">
        <v>82</v>
      </c>
      <c r="AV288" s="14" t="s">
        <v>82</v>
      </c>
      <c r="AW288" s="14" t="s">
        <v>4</v>
      </c>
      <c r="AX288" s="14" t="s">
        <v>80</v>
      </c>
      <c r="AY288" s="222" t="s">
        <v>133</v>
      </c>
    </row>
    <row r="289" spans="1:65" s="2" customFormat="1" ht="24.2" customHeight="1">
      <c r="A289" s="34"/>
      <c r="B289" s="35"/>
      <c r="C289" s="187" t="s">
        <v>844</v>
      </c>
      <c r="D289" s="187" t="s">
        <v>136</v>
      </c>
      <c r="E289" s="188" t="s">
        <v>435</v>
      </c>
      <c r="F289" s="189" t="s">
        <v>436</v>
      </c>
      <c r="G289" s="190" t="s">
        <v>146</v>
      </c>
      <c r="H289" s="191">
        <v>128.327</v>
      </c>
      <c r="I289" s="192"/>
      <c r="J289" s="193">
        <f>ROUND(I289*H289,2)</f>
        <v>0</v>
      </c>
      <c r="K289" s="194"/>
      <c r="L289" s="39"/>
      <c r="M289" s="195" t="s">
        <v>1</v>
      </c>
      <c r="N289" s="196" t="s">
        <v>37</v>
      </c>
      <c r="O289" s="71"/>
      <c r="P289" s="197">
        <f>O289*H289</f>
        <v>0</v>
      </c>
      <c r="Q289" s="197">
        <v>0.0002</v>
      </c>
      <c r="R289" s="197">
        <f>Q289*H289</f>
        <v>0.0256654</v>
      </c>
      <c r="S289" s="197">
        <v>0</v>
      </c>
      <c r="T289" s="198">
        <f>S289*H289</f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199" t="s">
        <v>197</v>
      </c>
      <c r="AT289" s="199" t="s">
        <v>136</v>
      </c>
      <c r="AU289" s="199" t="s">
        <v>82</v>
      </c>
      <c r="AY289" s="17" t="s">
        <v>133</v>
      </c>
      <c r="BE289" s="200">
        <f>IF(N289="základní",J289,0)</f>
        <v>0</v>
      </c>
      <c r="BF289" s="200">
        <f>IF(N289="snížená",J289,0)</f>
        <v>0</v>
      </c>
      <c r="BG289" s="200">
        <f>IF(N289="zákl. přenesená",J289,0)</f>
        <v>0</v>
      </c>
      <c r="BH289" s="200">
        <f>IF(N289="sníž. přenesená",J289,0)</f>
        <v>0</v>
      </c>
      <c r="BI289" s="200">
        <f>IF(N289="nulová",J289,0)</f>
        <v>0</v>
      </c>
      <c r="BJ289" s="17" t="s">
        <v>80</v>
      </c>
      <c r="BK289" s="200">
        <f>ROUND(I289*H289,2)</f>
        <v>0</v>
      </c>
      <c r="BL289" s="17" t="s">
        <v>197</v>
      </c>
      <c r="BM289" s="199" t="s">
        <v>845</v>
      </c>
    </row>
    <row r="290" spans="1:65" s="2" customFormat="1" ht="33" customHeight="1">
      <c r="A290" s="34"/>
      <c r="B290" s="35"/>
      <c r="C290" s="187" t="s">
        <v>846</v>
      </c>
      <c r="D290" s="187" t="s">
        <v>136</v>
      </c>
      <c r="E290" s="188" t="s">
        <v>439</v>
      </c>
      <c r="F290" s="189" t="s">
        <v>440</v>
      </c>
      <c r="G290" s="190" t="s">
        <v>146</v>
      </c>
      <c r="H290" s="191">
        <v>128.327</v>
      </c>
      <c r="I290" s="192"/>
      <c r="J290" s="193">
        <f>ROUND(I290*H290,2)</f>
        <v>0</v>
      </c>
      <c r="K290" s="194"/>
      <c r="L290" s="39"/>
      <c r="M290" s="195" t="s">
        <v>1</v>
      </c>
      <c r="N290" s="196" t="s">
        <v>37</v>
      </c>
      <c r="O290" s="71"/>
      <c r="P290" s="197">
        <f>O290*H290</f>
        <v>0</v>
      </c>
      <c r="Q290" s="197">
        <v>0.00026</v>
      </c>
      <c r="R290" s="197">
        <f>Q290*H290</f>
        <v>0.033365019999999995</v>
      </c>
      <c r="S290" s="197">
        <v>0</v>
      </c>
      <c r="T290" s="198">
        <f>S290*H290</f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199" t="s">
        <v>197</v>
      </c>
      <c r="AT290" s="199" t="s">
        <v>136</v>
      </c>
      <c r="AU290" s="199" t="s">
        <v>82</v>
      </c>
      <c r="AY290" s="17" t="s">
        <v>133</v>
      </c>
      <c r="BE290" s="200">
        <f>IF(N290="základní",J290,0)</f>
        <v>0</v>
      </c>
      <c r="BF290" s="200">
        <f>IF(N290="snížená",J290,0)</f>
        <v>0</v>
      </c>
      <c r="BG290" s="200">
        <f>IF(N290="zákl. přenesená",J290,0)</f>
        <v>0</v>
      </c>
      <c r="BH290" s="200">
        <f>IF(N290="sníž. přenesená",J290,0)</f>
        <v>0</v>
      </c>
      <c r="BI290" s="200">
        <f>IF(N290="nulová",J290,0)</f>
        <v>0</v>
      </c>
      <c r="BJ290" s="17" t="s">
        <v>80</v>
      </c>
      <c r="BK290" s="200">
        <f>ROUND(I290*H290,2)</f>
        <v>0</v>
      </c>
      <c r="BL290" s="17" t="s">
        <v>197</v>
      </c>
      <c r="BM290" s="199" t="s">
        <v>847</v>
      </c>
    </row>
    <row r="291" spans="2:51" s="13" customFormat="1" ht="11.25">
      <c r="B291" s="201"/>
      <c r="C291" s="202"/>
      <c r="D291" s="203" t="s">
        <v>148</v>
      </c>
      <c r="E291" s="204" t="s">
        <v>1</v>
      </c>
      <c r="F291" s="205" t="s">
        <v>442</v>
      </c>
      <c r="G291" s="202"/>
      <c r="H291" s="204" t="s">
        <v>1</v>
      </c>
      <c r="I291" s="206"/>
      <c r="J291" s="202"/>
      <c r="K291" s="202"/>
      <c r="L291" s="207"/>
      <c r="M291" s="208"/>
      <c r="N291" s="209"/>
      <c r="O291" s="209"/>
      <c r="P291" s="209"/>
      <c r="Q291" s="209"/>
      <c r="R291" s="209"/>
      <c r="S291" s="209"/>
      <c r="T291" s="210"/>
      <c r="AT291" s="211" t="s">
        <v>148</v>
      </c>
      <c r="AU291" s="211" t="s">
        <v>82</v>
      </c>
      <c r="AV291" s="13" t="s">
        <v>80</v>
      </c>
      <c r="AW291" s="13" t="s">
        <v>30</v>
      </c>
      <c r="AX291" s="13" t="s">
        <v>72</v>
      </c>
      <c r="AY291" s="211" t="s">
        <v>133</v>
      </c>
    </row>
    <row r="292" spans="2:51" s="13" customFormat="1" ht="11.25">
      <c r="B292" s="201"/>
      <c r="C292" s="202"/>
      <c r="D292" s="203" t="s">
        <v>148</v>
      </c>
      <c r="E292" s="204" t="s">
        <v>1</v>
      </c>
      <c r="F292" s="205" t="s">
        <v>848</v>
      </c>
      <c r="G292" s="202"/>
      <c r="H292" s="204" t="s">
        <v>1</v>
      </c>
      <c r="I292" s="206"/>
      <c r="J292" s="202"/>
      <c r="K292" s="202"/>
      <c r="L292" s="207"/>
      <c r="M292" s="208"/>
      <c r="N292" s="209"/>
      <c r="O292" s="209"/>
      <c r="P292" s="209"/>
      <c r="Q292" s="209"/>
      <c r="R292" s="209"/>
      <c r="S292" s="209"/>
      <c r="T292" s="210"/>
      <c r="AT292" s="211" t="s">
        <v>148</v>
      </c>
      <c r="AU292" s="211" t="s">
        <v>82</v>
      </c>
      <c r="AV292" s="13" t="s">
        <v>80</v>
      </c>
      <c r="AW292" s="13" t="s">
        <v>30</v>
      </c>
      <c r="AX292" s="13" t="s">
        <v>72</v>
      </c>
      <c r="AY292" s="211" t="s">
        <v>133</v>
      </c>
    </row>
    <row r="293" spans="2:51" s="13" customFormat="1" ht="11.25">
      <c r="B293" s="201"/>
      <c r="C293" s="202"/>
      <c r="D293" s="203" t="s">
        <v>148</v>
      </c>
      <c r="E293" s="204" t="s">
        <v>1</v>
      </c>
      <c r="F293" s="205" t="s">
        <v>221</v>
      </c>
      <c r="G293" s="202"/>
      <c r="H293" s="204" t="s">
        <v>1</v>
      </c>
      <c r="I293" s="206"/>
      <c r="J293" s="202"/>
      <c r="K293" s="202"/>
      <c r="L293" s="207"/>
      <c r="M293" s="208"/>
      <c r="N293" s="209"/>
      <c r="O293" s="209"/>
      <c r="P293" s="209"/>
      <c r="Q293" s="209"/>
      <c r="R293" s="209"/>
      <c r="S293" s="209"/>
      <c r="T293" s="210"/>
      <c r="AT293" s="211" t="s">
        <v>148</v>
      </c>
      <c r="AU293" s="211" t="s">
        <v>82</v>
      </c>
      <c r="AV293" s="13" t="s">
        <v>80</v>
      </c>
      <c r="AW293" s="13" t="s">
        <v>30</v>
      </c>
      <c r="AX293" s="13" t="s">
        <v>72</v>
      </c>
      <c r="AY293" s="211" t="s">
        <v>133</v>
      </c>
    </row>
    <row r="294" spans="2:51" s="14" customFormat="1" ht="11.25">
      <c r="B294" s="212"/>
      <c r="C294" s="213"/>
      <c r="D294" s="203" t="s">
        <v>148</v>
      </c>
      <c r="E294" s="214" t="s">
        <v>1</v>
      </c>
      <c r="F294" s="215" t="s">
        <v>849</v>
      </c>
      <c r="G294" s="213"/>
      <c r="H294" s="216">
        <v>42.164</v>
      </c>
      <c r="I294" s="217"/>
      <c r="J294" s="213"/>
      <c r="K294" s="213"/>
      <c r="L294" s="218"/>
      <c r="M294" s="219"/>
      <c r="N294" s="220"/>
      <c r="O294" s="220"/>
      <c r="P294" s="220"/>
      <c r="Q294" s="220"/>
      <c r="R294" s="220"/>
      <c r="S294" s="220"/>
      <c r="T294" s="221"/>
      <c r="AT294" s="222" t="s">
        <v>148</v>
      </c>
      <c r="AU294" s="222" t="s">
        <v>82</v>
      </c>
      <c r="AV294" s="14" t="s">
        <v>82</v>
      </c>
      <c r="AW294" s="14" t="s">
        <v>30</v>
      </c>
      <c r="AX294" s="14" t="s">
        <v>72</v>
      </c>
      <c r="AY294" s="222" t="s">
        <v>133</v>
      </c>
    </row>
    <row r="295" spans="2:51" s="13" customFormat="1" ht="11.25">
      <c r="B295" s="201"/>
      <c r="C295" s="202"/>
      <c r="D295" s="203" t="s">
        <v>148</v>
      </c>
      <c r="E295" s="204" t="s">
        <v>1</v>
      </c>
      <c r="F295" s="205" t="s">
        <v>150</v>
      </c>
      <c r="G295" s="202"/>
      <c r="H295" s="204" t="s">
        <v>1</v>
      </c>
      <c r="I295" s="206"/>
      <c r="J295" s="202"/>
      <c r="K295" s="202"/>
      <c r="L295" s="207"/>
      <c r="M295" s="208"/>
      <c r="N295" s="209"/>
      <c r="O295" s="209"/>
      <c r="P295" s="209"/>
      <c r="Q295" s="209"/>
      <c r="R295" s="209"/>
      <c r="S295" s="209"/>
      <c r="T295" s="210"/>
      <c r="AT295" s="211" t="s">
        <v>148</v>
      </c>
      <c r="AU295" s="211" t="s">
        <v>82</v>
      </c>
      <c r="AV295" s="13" t="s">
        <v>80</v>
      </c>
      <c r="AW295" s="13" t="s">
        <v>30</v>
      </c>
      <c r="AX295" s="13" t="s">
        <v>72</v>
      </c>
      <c r="AY295" s="211" t="s">
        <v>133</v>
      </c>
    </row>
    <row r="296" spans="2:51" s="14" customFormat="1" ht="11.25">
      <c r="B296" s="212"/>
      <c r="C296" s="213"/>
      <c r="D296" s="203" t="s">
        <v>148</v>
      </c>
      <c r="E296" s="214" t="s">
        <v>1</v>
      </c>
      <c r="F296" s="215" t="s">
        <v>850</v>
      </c>
      <c r="G296" s="213"/>
      <c r="H296" s="216">
        <v>13.632000000000003</v>
      </c>
      <c r="I296" s="217"/>
      <c r="J296" s="213"/>
      <c r="K296" s="213"/>
      <c r="L296" s="218"/>
      <c r="M296" s="219"/>
      <c r="N296" s="220"/>
      <c r="O296" s="220"/>
      <c r="P296" s="220"/>
      <c r="Q296" s="220"/>
      <c r="R296" s="220"/>
      <c r="S296" s="220"/>
      <c r="T296" s="221"/>
      <c r="AT296" s="222" t="s">
        <v>148</v>
      </c>
      <c r="AU296" s="222" t="s">
        <v>82</v>
      </c>
      <c r="AV296" s="14" t="s">
        <v>82</v>
      </c>
      <c r="AW296" s="14" t="s">
        <v>30</v>
      </c>
      <c r="AX296" s="14" t="s">
        <v>72</v>
      </c>
      <c r="AY296" s="222" t="s">
        <v>133</v>
      </c>
    </row>
    <row r="297" spans="2:51" s="13" customFormat="1" ht="11.25">
      <c r="B297" s="201"/>
      <c r="C297" s="202"/>
      <c r="D297" s="203" t="s">
        <v>148</v>
      </c>
      <c r="E297" s="204" t="s">
        <v>1</v>
      </c>
      <c r="F297" s="205" t="s">
        <v>152</v>
      </c>
      <c r="G297" s="202"/>
      <c r="H297" s="204" t="s">
        <v>1</v>
      </c>
      <c r="I297" s="206"/>
      <c r="J297" s="202"/>
      <c r="K297" s="202"/>
      <c r="L297" s="207"/>
      <c r="M297" s="208"/>
      <c r="N297" s="209"/>
      <c r="O297" s="209"/>
      <c r="P297" s="209"/>
      <c r="Q297" s="209"/>
      <c r="R297" s="209"/>
      <c r="S297" s="209"/>
      <c r="T297" s="210"/>
      <c r="AT297" s="211" t="s">
        <v>148</v>
      </c>
      <c r="AU297" s="211" t="s">
        <v>82</v>
      </c>
      <c r="AV297" s="13" t="s">
        <v>80</v>
      </c>
      <c r="AW297" s="13" t="s">
        <v>30</v>
      </c>
      <c r="AX297" s="13" t="s">
        <v>72</v>
      </c>
      <c r="AY297" s="211" t="s">
        <v>133</v>
      </c>
    </row>
    <row r="298" spans="2:51" s="14" customFormat="1" ht="11.25">
      <c r="B298" s="212"/>
      <c r="C298" s="213"/>
      <c r="D298" s="203" t="s">
        <v>148</v>
      </c>
      <c r="E298" s="214" t="s">
        <v>1</v>
      </c>
      <c r="F298" s="215" t="s">
        <v>447</v>
      </c>
      <c r="G298" s="213"/>
      <c r="H298" s="216">
        <v>4.919999999999999</v>
      </c>
      <c r="I298" s="217"/>
      <c r="J298" s="213"/>
      <c r="K298" s="213"/>
      <c r="L298" s="218"/>
      <c r="M298" s="219"/>
      <c r="N298" s="220"/>
      <c r="O298" s="220"/>
      <c r="P298" s="220"/>
      <c r="Q298" s="220"/>
      <c r="R298" s="220"/>
      <c r="S298" s="220"/>
      <c r="T298" s="221"/>
      <c r="AT298" s="222" t="s">
        <v>148</v>
      </c>
      <c r="AU298" s="222" t="s">
        <v>82</v>
      </c>
      <c r="AV298" s="14" t="s">
        <v>82</v>
      </c>
      <c r="AW298" s="14" t="s">
        <v>30</v>
      </c>
      <c r="AX298" s="14" t="s">
        <v>72</v>
      </c>
      <c r="AY298" s="222" t="s">
        <v>133</v>
      </c>
    </row>
    <row r="299" spans="2:51" s="13" customFormat="1" ht="11.25">
      <c r="B299" s="201"/>
      <c r="C299" s="202"/>
      <c r="D299" s="203" t="s">
        <v>148</v>
      </c>
      <c r="E299" s="204" t="s">
        <v>1</v>
      </c>
      <c r="F299" s="205" t="s">
        <v>444</v>
      </c>
      <c r="G299" s="202"/>
      <c r="H299" s="204" t="s">
        <v>1</v>
      </c>
      <c r="I299" s="206"/>
      <c r="J299" s="202"/>
      <c r="K299" s="202"/>
      <c r="L299" s="207"/>
      <c r="M299" s="208"/>
      <c r="N299" s="209"/>
      <c r="O299" s="209"/>
      <c r="P299" s="209"/>
      <c r="Q299" s="209"/>
      <c r="R299" s="209"/>
      <c r="S299" s="209"/>
      <c r="T299" s="210"/>
      <c r="AT299" s="211" t="s">
        <v>148</v>
      </c>
      <c r="AU299" s="211" t="s">
        <v>82</v>
      </c>
      <c r="AV299" s="13" t="s">
        <v>80</v>
      </c>
      <c r="AW299" s="13" t="s">
        <v>30</v>
      </c>
      <c r="AX299" s="13" t="s">
        <v>72</v>
      </c>
      <c r="AY299" s="211" t="s">
        <v>133</v>
      </c>
    </row>
    <row r="300" spans="2:51" s="14" customFormat="1" ht="11.25">
      <c r="B300" s="212"/>
      <c r="C300" s="213"/>
      <c r="D300" s="203" t="s">
        <v>148</v>
      </c>
      <c r="E300" s="214" t="s">
        <v>1</v>
      </c>
      <c r="F300" s="215" t="s">
        <v>851</v>
      </c>
      <c r="G300" s="213"/>
      <c r="H300" s="216">
        <v>34.064</v>
      </c>
      <c r="I300" s="217"/>
      <c r="J300" s="213"/>
      <c r="K300" s="213"/>
      <c r="L300" s="218"/>
      <c r="M300" s="219"/>
      <c r="N300" s="220"/>
      <c r="O300" s="220"/>
      <c r="P300" s="220"/>
      <c r="Q300" s="220"/>
      <c r="R300" s="220"/>
      <c r="S300" s="220"/>
      <c r="T300" s="221"/>
      <c r="AT300" s="222" t="s">
        <v>148</v>
      </c>
      <c r="AU300" s="222" t="s">
        <v>82</v>
      </c>
      <c r="AV300" s="14" t="s">
        <v>82</v>
      </c>
      <c r="AW300" s="14" t="s">
        <v>30</v>
      </c>
      <c r="AX300" s="14" t="s">
        <v>72</v>
      </c>
      <c r="AY300" s="222" t="s">
        <v>133</v>
      </c>
    </row>
    <row r="301" spans="2:51" s="13" customFormat="1" ht="11.25">
      <c r="B301" s="201"/>
      <c r="C301" s="202"/>
      <c r="D301" s="203" t="s">
        <v>148</v>
      </c>
      <c r="E301" s="204" t="s">
        <v>1</v>
      </c>
      <c r="F301" s="205" t="s">
        <v>448</v>
      </c>
      <c r="G301" s="202"/>
      <c r="H301" s="204" t="s">
        <v>1</v>
      </c>
      <c r="I301" s="206"/>
      <c r="J301" s="202"/>
      <c r="K301" s="202"/>
      <c r="L301" s="207"/>
      <c r="M301" s="208"/>
      <c r="N301" s="209"/>
      <c r="O301" s="209"/>
      <c r="P301" s="209"/>
      <c r="Q301" s="209"/>
      <c r="R301" s="209"/>
      <c r="S301" s="209"/>
      <c r="T301" s="210"/>
      <c r="AT301" s="211" t="s">
        <v>148</v>
      </c>
      <c r="AU301" s="211" t="s">
        <v>82</v>
      </c>
      <c r="AV301" s="13" t="s">
        <v>80</v>
      </c>
      <c r="AW301" s="13" t="s">
        <v>30</v>
      </c>
      <c r="AX301" s="13" t="s">
        <v>72</v>
      </c>
      <c r="AY301" s="211" t="s">
        <v>133</v>
      </c>
    </row>
    <row r="302" spans="2:51" s="14" customFormat="1" ht="11.25">
      <c r="B302" s="212"/>
      <c r="C302" s="213"/>
      <c r="D302" s="203" t="s">
        <v>148</v>
      </c>
      <c r="E302" s="214" t="s">
        <v>1</v>
      </c>
      <c r="F302" s="215" t="s">
        <v>852</v>
      </c>
      <c r="G302" s="213"/>
      <c r="H302" s="216">
        <v>33.5475</v>
      </c>
      <c r="I302" s="217"/>
      <c r="J302" s="213"/>
      <c r="K302" s="213"/>
      <c r="L302" s="218"/>
      <c r="M302" s="219"/>
      <c r="N302" s="220"/>
      <c r="O302" s="220"/>
      <c r="P302" s="220"/>
      <c r="Q302" s="220"/>
      <c r="R302" s="220"/>
      <c r="S302" s="220"/>
      <c r="T302" s="221"/>
      <c r="AT302" s="222" t="s">
        <v>148</v>
      </c>
      <c r="AU302" s="222" t="s">
        <v>82</v>
      </c>
      <c r="AV302" s="14" t="s">
        <v>82</v>
      </c>
      <c r="AW302" s="14" t="s">
        <v>30</v>
      </c>
      <c r="AX302" s="14" t="s">
        <v>72</v>
      </c>
      <c r="AY302" s="222" t="s">
        <v>133</v>
      </c>
    </row>
    <row r="303" spans="2:51" s="15" customFormat="1" ht="11.25">
      <c r="B303" s="223"/>
      <c r="C303" s="224"/>
      <c r="D303" s="203" t="s">
        <v>148</v>
      </c>
      <c r="E303" s="225" t="s">
        <v>1</v>
      </c>
      <c r="F303" s="226" t="s">
        <v>156</v>
      </c>
      <c r="G303" s="224"/>
      <c r="H303" s="227">
        <v>128.3275</v>
      </c>
      <c r="I303" s="228"/>
      <c r="J303" s="224"/>
      <c r="K303" s="224"/>
      <c r="L303" s="229"/>
      <c r="M303" s="230"/>
      <c r="N303" s="231"/>
      <c r="O303" s="231"/>
      <c r="P303" s="231"/>
      <c r="Q303" s="231"/>
      <c r="R303" s="231"/>
      <c r="S303" s="231"/>
      <c r="T303" s="232"/>
      <c r="AT303" s="233" t="s">
        <v>148</v>
      </c>
      <c r="AU303" s="233" t="s">
        <v>82</v>
      </c>
      <c r="AV303" s="15" t="s">
        <v>140</v>
      </c>
      <c r="AW303" s="15" t="s">
        <v>30</v>
      </c>
      <c r="AX303" s="15" t="s">
        <v>80</v>
      </c>
      <c r="AY303" s="233" t="s">
        <v>133</v>
      </c>
    </row>
    <row r="304" spans="1:65" s="2" customFormat="1" ht="24.2" customHeight="1">
      <c r="A304" s="34"/>
      <c r="B304" s="35"/>
      <c r="C304" s="187" t="s">
        <v>853</v>
      </c>
      <c r="D304" s="187" t="s">
        <v>136</v>
      </c>
      <c r="E304" s="188" t="s">
        <v>450</v>
      </c>
      <c r="F304" s="189" t="s">
        <v>451</v>
      </c>
      <c r="G304" s="190" t="s">
        <v>146</v>
      </c>
      <c r="H304" s="191">
        <v>9.1</v>
      </c>
      <c r="I304" s="192"/>
      <c r="J304" s="193">
        <f>ROUND(I304*H304,2)</f>
        <v>0</v>
      </c>
      <c r="K304" s="194"/>
      <c r="L304" s="39"/>
      <c r="M304" s="195" t="s">
        <v>1</v>
      </c>
      <c r="N304" s="196" t="s">
        <v>37</v>
      </c>
      <c r="O304" s="71"/>
      <c r="P304" s="197">
        <f>O304*H304</f>
        <v>0</v>
      </c>
      <c r="Q304" s="197">
        <v>0</v>
      </c>
      <c r="R304" s="197">
        <f>Q304*H304</f>
        <v>0</v>
      </c>
      <c r="S304" s="197">
        <v>0</v>
      </c>
      <c r="T304" s="198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199" t="s">
        <v>197</v>
      </c>
      <c r="AT304" s="199" t="s">
        <v>136</v>
      </c>
      <c r="AU304" s="199" t="s">
        <v>82</v>
      </c>
      <c r="AY304" s="17" t="s">
        <v>133</v>
      </c>
      <c r="BE304" s="200">
        <f>IF(N304="základní",J304,0)</f>
        <v>0</v>
      </c>
      <c r="BF304" s="200">
        <f>IF(N304="snížená",J304,0)</f>
        <v>0</v>
      </c>
      <c r="BG304" s="200">
        <f>IF(N304="zákl. přenesená",J304,0)</f>
        <v>0</v>
      </c>
      <c r="BH304" s="200">
        <f>IF(N304="sníž. přenesená",J304,0)</f>
        <v>0</v>
      </c>
      <c r="BI304" s="200">
        <f>IF(N304="nulová",J304,0)</f>
        <v>0</v>
      </c>
      <c r="BJ304" s="17" t="s">
        <v>80</v>
      </c>
      <c r="BK304" s="200">
        <f>ROUND(I304*H304,2)</f>
        <v>0</v>
      </c>
      <c r="BL304" s="17" t="s">
        <v>197</v>
      </c>
      <c r="BM304" s="199" t="s">
        <v>854</v>
      </c>
    </row>
    <row r="305" spans="2:51" s="13" customFormat="1" ht="11.25">
      <c r="B305" s="201"/>
      <c r="C305" s="202"/>
      <c r="D305" s="203" t="s">
        <v>148</v>
      </c>
      <c r="E305" s="204" t="s">
        <v>1</v>
      </c>
      <c r="F305" s="205" t="s">
        <v>442</v>
      </c>
      <c r="G305" s="202"/>
      <c r="H305" s="204" t="s">
        <v>1</v>
      </c>
      <c r="I305" s="206"/>
      <c r="J305" s="202"/>
      <c r="K305" s="202"/>
      <c r="L305" s="207"/>
      <c r="M305" s="208"/>
      <c r="N305" s="209"/>
      <c r="O305" s="209"/>
      <c r="P305" s="209"/>
      <c r="Q305" s="209"/>
      <c r="R305" s="209"/>
      <c r="S305" s="209"/>
      <c r="T305" s="210"/>
      <c r="AT305" s="211" t="s">
        <v>148</v>
      </c>
      <c r="AU305" s="211" t="s">
        <v>82</v>
      </c>
      <c r="AV305" s="13" t="s">
        <v>80</v>
      </c>
      <c r="AW305" s="13" t="s">
        <v>30</v>
      </c>
      <c r="AX305" s="13" t="s">
        <v>72</v>
      </c>
      <c r="AY305" s="211" t="s">
        <v>133</v>
      </c>
    </row>
    <row r="306" spans="2:51" s="13" customFormat="1" ht="11.25">
      <c r="B306" s="201"/>
      <c r="C306" s="202"/>
      <c r="D306" s="203" t="s">
        <v>148</v>
      </c>
      <c r="E306" s="204" t="s">
        <v>1</v>
      </c>
      <c r="F306" s="205" t="s">
        <v>152</v>
      </c>
      <c r="G306" s="202"/>
      <c r="H306" s="204" t="s">
        <v>1</v>
      </c>
      <c r="I306" s="206"/>
      <c r="J306" s="202"/>
      <c r="K306" s="202"/>
      <c r="L306" s="207"/>
      <c r="M306" s="208"/>
      <c r="N306" s="209"/>
      <c r="O306" s="209"/>
      <c r="P306" s="209"/>
      <c r="Q306" s="209"/>
      <c r="R306" s="209"/>
      <c r="S306" s="209"/>
      <c r="T306" s="210"/>
      <c r="AT306" s="211" t="s">
        <v>148</v>
      </c>
      <c r="AU306" s="211" t="s">
        <v>82</v>
      </c>
      <c r="AV306" s="13" t="s">
        <v>80</v>
      </c>
      <c r="AW306" s="13" t="s">
        <v>30</v>
      </c>
      <c r="AX306" s="13" t="s">
        <v>72</v>
      </c>
      <c r="AY306" s="211" t="s">
        <v>133</v>
      </c>
    </row>
    <row r="307" spans="2:51" s="14" customFormat="1" ht="11.25">
      <c r="B307" s="212"/>
      <c r="C307" s="213"/>
      <c r="D307" s="203" t="s">
        <v>148</v>
      </c>
      <c r="E307" s="214" t="s">
        <v>1</v>
      </c>
      <c r="F307" s="215" t="s">
        <v>453</v>
      </c>
      <c r="G307" s="213"/>
      <c r="H307" s="216">
        <v>4.92</v>
      </c>
      <c r="I307" s="217"/>
      <c r="J307" s="213"/>
      <c r="K307" s="213"/>
      <c r="L307" s="218"/>
      <c r="M307" s="219"/>
      <c r="N307" s="220"/>
      <c r="O307" s="220"/>
      <c r="P307" s="220"/>
      <c r="Q307" s="220"/>
      <c r="R307" s="220"/>
      <c r="S307" s="220"/>
      <c r="T307" s="221"/>
      <c r="AT307" s="222" t="s">
        <v>148</v>
      </c>
      <c r="AU307" s="222" t="s">
        <v>82</v>
      </c>
      <c r="AV307" s="14" t="s">
        <v>82</v>
      </c>
      <c r="AW307" s="14" t="s">
        <v>30</v>
      </c>
      <c r="AX307" s="14" t="s">
        <v>72</v>
      </c>
      <c r="AY307" s="222" t="s">
        <v>133</v>
      </c>
    </row>
    <row r="308" spans="2:51" s="13" customFormat="1" ht="11.25">
      <c r="B308" s="201"/>
      <c r="C308" s="202"/>
      <c r="D308" s="203" t="s">
        <v>148</v>
      </c>
      <c r="E308" s="204" t="s">
        <v>1</v>
      </c>
      <c r="F308" s="205" t="s">
        <v>448</v>
      </c>
      <c r="G308" s="202"/>
      <c r="H308" s="204" t="s">
        <v>1</v>
      </c>
      <c r="I308" s="206"/>
      <c r="J308" s="202"/>
      <c r="K308" s="202"/>
      <c r="L308" s="207"/>
      <c r="M308" s="208"/>
      <c r="N308" s="209"/>
      <c r="O308" s="209"/>
      <c r="P308" s="209"/>
      <c r="Q308" s="209"/>
      <c r="R308" s="209"/>
      <c r="S308" s="209"/>
      <c r="T308" s="210"/>
      <c r="AT308" s="211" t="s">
        <v>148</v>
      </c>
      <c r="AU308" s="211" t="s">
        <v>82</v>
      </c>
      <c r="AV308" s="13" t="s">
        <v>80</v>
      </c>
      <c r="AW308" s="13" t="s">
        <v>30</v>
      </c>
      <c r="AX308" s="13" t="s">
        <v>72</v>
      </c>
      <c r="AY308" s="211" t="s">
        <v>133</v>
      </c>
    </row>
    <row r="309" spans="2:51" s="14" customFormat="1" ht="11.25">
      <c r="B309" s="212"/>
      <c r="C309" s="213"/>
      <c r="D309" s="203" t="s">
        <v>148</v>
      </c>
      <c r="E309" s="214" t="s">
        <v>1</v>
      </c>
      <c r="F309" s="215" t="s">
        <v>153</v>
      </c>
      <c r="G309" s="213"/>
      <c r="H309" s="216">
        <v>4.18</v>
      </c>
      <c r="I309" s="217"/>
      <c r="J309" s="213"/>
      <c r="K309" s="213"/>
      <c r="L309" s="218"/>
      <c r="M309" s="219"/>
      <c r="N309" s="220"/>
      <c r="O309" s="220"/>
      <c r="P309" s="220"/>
      <c r="Q309" s="220"/>
      <c r="R309" s="220"/>
      <c r="S309" s="220"/>
      <c r="T309" s="221"/>
      <c r="AT309" s="222" t="s">
        <v>148</v>
      </c>
      <c r="AU309" s="222" t="s">
        <v>82</v>
      </c>
      <c r="AV309" s="14" t="s">
        <v>82</v>
      </c>
      <c r="AW309" s="14" t="s">
        <v>30</v>
      </c>
      <c r="AX309" s="14" t="s">
        <v>72</v>
      </c>
      <c r="AY309" s="222" t="s">
        <v>133</v>
      </c>
    </row>
    <row r="310" spans="2:51" s="15" customFormat="1" ht="11.25">
      <c r="B310" s="223"/>
      <c r="C310" s="224"/>
      <c r="D310" s="203" t="s">
        <v>148</v>
      </c>
      <c r="E310" s="225" t="s">
        <v>1</v>
      </c>
      <c r="F310" s="226" t="s">
        <v>156</v>
      </c>
      <c r="G310" s="224"/>
      <c r="H310" s="227">
        <v>9.1</v>
      </c>
      <c r="I310" s="228"/>
      <c r="J310" s="224"/>
      <c r="K310" s="224"/>
      <c r="L310" s="229"/>
      <c r="M310" s="230"/>
      <c r="N310" s="231"/>
      <c r="O310" s="231"/>
      <c r="P310" s="231"/>
      <c r="Q310" s="231"/>
      <c r="R310" s="231"/>
      <c r="S310" s="231"/>
      <c r="T310" s="232"/>
      <c r="AT310" s="233" t="s">
        <v>148</v>
      </c>
      <c r="AU310" s="233" t="s">
        <v>82</v>
      </c>
      <c r="AV310" s="15" t="s">
        <v>140</v>
      </c>
      <c r="AW310" s="15" t="s">
        <v>30</v>
      </c>
      <c r="AX310" s="15" t="s">
        <v>80</v>
      </c>
      <c r="AY310" s="233" t="s">
        <v>133</v>
      </c>
    </row>
    <row r="311" spans="2:63" s="12" customFormat="1" ht="22.9" customHeight="1">
      <c r="B311" s="171"/>
      <c r="C311" s="172"/>
      <c r="D311" s="173" t="s">
        <v>71</v>
      </c>
      <c r="E311" s="185" t="s">
        <v>454</v>
      </c>
      <c r="F311" s="185" t="s">
        <v>455</v>
      </c>
      <c r="G311" s="172"/>
      <c r="H311" s="172"/>
      <c r="I311" s="175"/>
      <c r="J311" s="186">
        <f>BK311</f>
        <v>0</v>
      </c>
      <c r="K311" s="172"/>
      <c r="L311" s="177"/>
      <c r="M311" s="178"/>
      <c r="N311" s="179"/>
      <c r="O311" s="179"/>
      <c r="P311" s="180">
        <f>SUM(P312:P314)</f>
        <v>0</v>
      </c>
      <c r="Q311" s="179"/>
      <c r="R311" s="180">
        <f>SUM(R312:R314)</f>
        <v>0.0091</v>
      </c>
      <c r="S311" s="179"/>
      <c r="T311" s="181">
        <f>SUM(T312:T314)</f>
        <v>0</v>
      </c>
      <c r="AR311" s="182" t="s">
        <v>82</v>
      </c>
      <c r="AT311" s="183" t="s">
        <v>71</v>
      </c>
      <c r="AU311" s="183" t="s">
        <v>80</v>
      </c>
      <c r="AY311" s="182" t="s">
        <v>133</v>
      </c>
      <c r="BK311" s="184">
        <f>SUM(BK312:BK314)</f>
        <v>0</v>
      </c>
    </row>
    <row r="312" spans="1:65" s="2" customFormat="1" ht="24.2" customHeight="1">
      <c r="A312" s="34"/>
      <c r="B312" s="35"/>
      <c r="C312" s="187" t="s">
        <v>855</v>
      </c>
      <c r="D312" s="187" t="s">
        <v>136</v>
      </c>
      <c r="E312" s="188" t="s">
        <v>564</v>
      </c>
      <c r="F312" s="189" t="s">
        <v>565</v>
      </c>
      <c r="G312" s="190" t="s">
        <v>139</v>
      </c>
      <c r="H312" s="191">
        <v>7</v>
      </c>
      <c r="I312" s="192"/>
      <c r="J312" s="193">
        <f>ROUND(I312*H312,2)</f>
        <v>0</v>
      </c>
      <c r="K312" s="194"/>
      <c r="L312" s="39"/>
      <c r="M312" s="195" t="s">
        <v>1</v>
      </c>
      <c r="N312" s="196" t="s">
        <v>37</v>
      </c>
      <c r="O312" s="71"/>
      <c r="P312" s="197">
        <f>O312*H312</f>
        <v>0</v>
      </c>
      <c r="Q312" s="197">
        <v>0</v>
      </c>
      <c r="R312" s="197">
        <f>Q312*H312</f>
        <v>0</v>
      </c>
      <c r="S312" s="197">
        <v>0</v>
      </c>
      <c r="T312" s="198">
        <f>S312*H312</f>
        <v>0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199" t="s">
        <v>197</v>
      </c>
      <c r="AT312" s="199" t="s">
        <v>136</v>
      </c>
      <c r="AU312" s="199" t="s">
        <v>82</v>
      </c>
      <c r="AY312" s="17" t="s">
        <v>133</v>
      </c>
      <c r="BE312" s="200">
        <f>IF(N312="základní",J312,0)</f>
        <v>0</v>
      </c>
      <c r="BF312" s="200">
        <f>IF(N312="snížená",J312,0)</f>
        <v>0</v>
      </c>
      <c r="BG312" s="200">
        <f>IF(N312="zákl. přenesená",J312,0)</f>
        <v>0</v>
      </c>
      <c r="BH312" s="200">
        <f>IF(N312="sníž. přenesená",J312,0)</f>
        <v>0</v>
      </c>
      <c r="BI312" s="200">
        <f>IF(N312="nulová",J312,0)</f>
        <v>0</v>
      </c>
      <c r="BJ312" s="17" t="s">
        <v>80</v>
      </c>
      <c r="BK312" s="200">
        <f>ROUND(I312*H312,2)</f>
        <v>0</v>
      </c>
      <c r="BL312" s="17" t="s">
        <v>197</v>
      </c>
      <c r="BM312" s="199" t="s">
        <v>856</v>
      </c>
    </row>
    <row r="313" spans="1:65" s="2" customFormat="1" ht="16.5" customHeight="1">
      <c r="A313" s="34"/>
      <c r="B313" s="35"/>
      <c r="C313" s="234" t="s">
        <v>857</v>
      </c>
      <c r="D313" s="234" t="s">
        <v>200</v>
      </c>
      <c r="E313" s="235" t="s">
        <v>567</v>
      </c>
      <c r="F313" s="236" t="s">
        <v>568</v>
      </c>
      <c r="G313" s="237" t="s">
        <v>139</v>
      </c>
      <c r="H313" s="238">
        <v>7</v>
      </c>
      <c r="I313" s="239"/>
      <c r="J313" s="240">
        <f>ROUND(I313*H313,2)</f>
        <v>0</v>
      </c>
      <c r="K313" s="241"/>
      <c r="L313" s="242"/>
      <c r="M313" s="243" t="s">
        <v>1</v>
      </c>
      <c r="N313" s="244" t="s">
        <v>37</v>
      </c>
      <c r="O313" s="71"/>
      <c r="P313" s="197">
        <f>O313*H313</f>
        <v>0</v>
      </c>
      <c r="Q313" s="197">
        <v>0.0013</v>
      </c>
      <c r="R313" s="197">
        <f>Q313*H313</f>
        <v>0.0091</v>
      </c>
      <c r="S313" s="197">
        <v>0</v>
      </c>
      <c r="T313" s="198">
        <f>S313*H313</f>
        <v>0</v>
      </c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R313" s="199" t="s">
        <v>203</v>
      </c>
      <c r="AT313" s="199" t="s">
        <v>200</v>
      </c>
      <c r="AU313" s="199" t="s">
        <v>82</v>
      </c>
      <c r="AY313" s="17" t="s">
        <v>133</v>
      </c>
      <c r="BE313" s="200">
        <f>IF(N313="základní",J313,0)</f>
        <v>0</v>
      </c>
      <c r="BF313" s="200">
        <f>IF(N313="snížená",J313,0)</f>
        <v>0</v>
      </c>
      <c r="BG313" s="200">
        <f>IF(N313="zákl. přenesená",J313,0)</f>
        <v>0</v>
      </c>
      <c r="BH313" s="200">
        <f>IF(N313="sníž. přenesená",J313,0)</f>
        <v>0</v>
      </c>
      <c r="BI313" s="200">
        <f>IF(N313="nulová",J313,0)</f>
        <v>0</v>
      </c>
      <c r="BJ313" s="17" t="s">
        <v>80</v>
      </c>
      <c r="BK313" s="200">
        <f>ROUND(I313*H313,2)</f>
        <v>0</v>
      </c>
      <c r="BL313" s="17" t="s">
        <v>197</v>
      </c>
      <c r="BM313" s="199" t="s">
        <v>858</v>
      </c>
    </row>
    <row r="314" spans="1:65" s="2" customFormat="1" ht="16.5" customHeight="1">
      <c r="A314" s="34"/>
      <c r="B314" s="35"/>
      <c r="C314" s="187" t="s">
        <v>859</v>
      </c>
      <c r="D314" s="187" t="s">
        <v>136</v>
      </c>
      <c r="E314" s="188" t="s">
        <v>636</v>
      </c>
      <c r="F314" s="189" t="s">
        <v>570</v>
      </c>
      <c r="G314" s="190" t="s">
        <v>139</v>
      </c>
      <c r="H314" s="191">
        <v>7</v>
      </c>
      <c r="I314" s="192"/>
      <c r="J314" s="193">
        <f>ROUND(I314*H314,2)</f>
        <v>0</v>
      </c>
      <c r="K314" s="194"/>
      <c r="L314" s="39"/>
      <c r="M314" s="245" t="s">
        <v>1</v>
      </c>
      <c r="N314" s="246" t="s">
        <v>37</v>
      </c>
      <c r="O314" s="247"/>
      <c r="P314" s="248">
        <f>O314*H314</f>
        <v>0</v>
      </c>
      <c r="Q314" s="248">
        <v>0</v>
      </c>
      <c r="R314" s="248">
        <f>Q314*H314</f>
        <v>0</v>
      </c>
      <c r="S314" s="248">
        <v>0</v>
      </c>
      <c r="T314" s="249">
        <f>S314*H314</f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199" t="s">
        <v>197</v>
      </c>
      <c r="AT314" s="199" t="s">
        <v>136</v>
      </c>
      <c r="AU314" s="199" t="s">
        <v>82</v>
      </c>
      <c r="AY314" s="17" t="s">
        <v>133</v>
      </c>
      <c r="BE314" s="200">
        <f>IF(N314="základní",J314,0)</f>
        <v>0</v>
      </c>
      <c r="BF314" s="200">
        <f>IF(N314="snížená",J314,0)</f>
        <v>0</v>
      </c>
      <c r="BG314" s="200">
        <f>IF(N314="zákl. přenesená",J314,0)</f>
        <v>0</v>
      </c>
      <c r="BH314" s="200">
        <f>IF(N314="sníž. přenesená",J314,0)</f>
        <v>0</v>
      </c>
      <c r="BI314" s="200">
        <f>IF(N314="nulová",J314,0)</f>
        <v>0</v>
      </c>
      <c r="BJ314" s="17" t="s">
        <v>80</v>
      </c>
      <c r="BK314" s="200">
        <f>ROUND(I314*H314,2)</f>
        <v>0</v>
      </c>
      <c r="BL314" s="17" t="s">
        <v>197</v>
      </c>
      <c r="BM314" s="199" t="s">
        <v>860</v>
      </c>
    </row>
    <row r="315" spans="1:31" s="2" customFormat="1" ht="6.95" customHeight="1">
      <c r="A315" s="34"/>
      <c r="B315" s="54"/>
      <c r="C315" s="55"/>
      <c r="D315" s="55"/>
      <c r="E315" s="55"/>
      <c r="F315" s="55"/>
      <c r="G315" s="55"/>
      <c r="H315" s="55"/>
      <c r="I315" s="55"/>
      <c r="J315" s="55"/>
      <c r="K315" s="55"/>
      <c r="L315" s="39"/>
      <c r="M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</row>
  </sheetData>
  <sheetProtection algorithmName="SHA-512" hashValue="k91Qae8s8IK9O3PY63y24vAxAiPjbOgxMC3Sc49vJoMbHXGPcZbvDMW+eTA0XWBcj/ZpyIR9936IRA4nXA1AZQ==" saltValue="dvszRsc6+JlcBKDZrhz665mL5bqzYUmOJ2p5S0ilqAMbM+h2mB7nJxRnWrsrvBgOPXUNqnYgH0l8XJ4hnNmfeA==" spinCount="100000" sheet="1" objects="1" scenarios="1" formatColumns="0" formatRows="0" autoFilter="0"/>
  <autoFilter ref="C129:K314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AT2" s="17" t="s">
        <v>97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82</v>
      </c>
    </row>
    <row r="4" spans="2:46" s="1" customFormat="1" ht="24.95" customHeight="1">
      <c r="B4" s="20"/>
      <c r="D4" s="110" t="s">
        <v>98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291" t="str">
        <f>'Rekapitulace stavby'!K6</f>
        <v>Šlejnická 5, Praha 6</v>
      </c>
      <c r="F7" s="292"/>
      <c r="G7" s="292"/>
      <c r="H7" s="292"/>
      <c r="L7" s="20"/>
    </row>
    <row r="8" spans="1:31" s="2" customFormat="1" ht="12" customHeight="1">
      <c r="A8" s="34"/>
      <c r="B8" s="39"/>
      <c r="C8" s="34"/>
      <c r="D8" s="112" t="s">
        <v>99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3" t="s">
        <v>861</v>
      </c>
      <c r="F9" s="294"/>
      <c r="G9" s="294"/>
      <c r="H9" s="294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>
        <f>'Rekapitulace stavby'!AN8</f>
        <v>45411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23</v>
      </c>
      <c r="E14" s="34"/>
      <c r="F14" s="34"/>
      <c r="G14" s="34"/>
      <c r="H14" s="34"/>
      <c r="I14" s="112" t="s">
        <v>24</v>
      </c>
      <c r="J14" s="11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tr">
        <f>IF('Rekapitulace stavby'!E11="","",'Rekapitulace stavby'!E11)</f>
        <v xml:space="preserve"> </v>
      </c>
      <c r="F15" s="34"/>
      <c r="G15" s="34"/>
      <c r="H15" s="34"/>
      <c r="I15" s="112" t="s">
        <v>25</v>
      </c>
      <c r="J15" s="11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26</v>
      </c>
      <c r="E17" s="34"/>
      <c r="F17" s="34"/>
      <c r="G17" s="34"/>
      <c r="H17" s="34"/>
      <c r="I17" s="112" t="s">
        <v>24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5" t="str">
        <f>'Rekapitulace stavby'!E14</f>
        <v>Vyplň údaj</v>
      </c>
      <c r="F18" s="296"/>
      <c r="G18" s="296"/>
      <c r="H18" s="296"/>
      <c r="I18" s="112" t="s">
        <v>25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28</v>
      </c>
      <c r="E20" s="34"/>
      <c r="F20" s="34"/>
      <c r="G20" s="34"/>
      <c r="H20" s="34"/>
      <c r="I20" s="112" t="s">
        <v>24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 xml:space="preserve"> </v>
      </c>
      <c r="F21" s="34"/>
      <c r="G21" s="34"/>
      <c r="H21" s="34"/>
      <c r="I21" s="112" t="s">
        <v>25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29</v>
      </c>
      <c r="E23" s="34"/>
      <c r="F23" s="34"/>
      <c r="G23" s="34"/>
      <c r="H23" s="34"/>
      <c r="I23" s="112" t="s">
        <v>24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25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31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297" t="s">
        <v>1</v>
      </c>
      <c r="F27" s="297"/>
      <c r="G27" s="297"/>
      <c r="H27" s="297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32</v>
      </c>
      <c r="E30" s="34"/>
      <c r="F30" s="34"/>
      <c r="G30" s="34"/>
      <c r="H30" s="34"/>
      <c r="I30" s="34"/>
      <c r="J30" s="120">
        <f>ROUND(J121,2)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34</v>
      </c>
      <c r="G32" s="34"/>
      <c r="H32" s="34"/>
      <c r="I32" s="121" t="s">
        <v>33</v>
      </c>
      <c r="J32" s="121" t="s">
        <v>35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36</v>
      </c>
      <c r="E33" s="112" t="s">
        <v>37</v>
      </c>
      <c r="F33" s="123">
        <f>ROUND((SUM(BE121:BE131)),2)</f>
        <v>0</v>
      </c>
      <c r="G33" s="34"/>
      <c r="H33" s="34"/>
      <c r="I33" s="124">
        <v>0.21</v>
      </c>
      <c r="J33" s="123">
        <f>ROUND(((SUM(BE121:BE131))*I33),2)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38</v>
      </c>
      <c r="F34" s="123">
        <f>ROUND((SUM(BF121:BF131)),2)</f>
        <v>0</v>
      </c>
      <c r="G34" s="34"/>
      <c r="H34" s="34"/>
      <c r="I34" s="124">
        <v>0.12</v>
      </c>
      <c r="J34" s="123">
        <f>ROUND(((SUM(BF121:BF131))*I34),2)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39</v>
      </c>
      <c r="F35" s="123">
        <f>ROUND((SUM(BG121:BG131)),2)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40</v>
      </c>
      <c r="F36" s="123">
        <f>ROUND((SUM(BH121:BH131)),2)</f>
        <v>0</v>
      </c>
      <c r="G36" s="34"/>
      <c r="H36" s="34"/>
      <c r="I36" s="124">
        <v>0.12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41</v>
      </c>
      <c r="F37" s="123">
        <f>ROUND((SUM(BI121:BI131)),2)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42</v>
      </c>
      <c r="E39" s="127"/>
      <c r="F39" s="127"/>
      <c r="G39" s="128" t="s">
        <v>43</v>
      </c>
      <c r="H39" s="129" t="s">
        <v>44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45</v>
      </c>
      <c r="E50" s="133"/>
      <c r="F50" s="133"/>
      <c r="G50" s="132" t="s">
        <v>46</v>
      </c>
      <c r="H50" s="133"/>
      <c r="I50" s="133"/>
      <c r="J50" s="133"/>
      <c r="K50" s="133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4" t="s">
        <v>47</v>
      </c>
      <c r="E61" s="135"/>
      <c r="F61" s="136" t="s">
        <v>48</v>
      </c>
      <c r="G61" s="134" t="s">
        <v>47</v>
      </c>
      <c r="H61" s="135"/>
      <c r="I61" s="135"/>
      <c r="J61" s="137" t="s">
        <v>48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2" t="s">
        <v>49</v>
      </c>
      <c r="E65" s="138"/>
      <c r="F65" s="138"/>
      <c r="G65" s="132" t="s">
        <v>50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4" t="s">
        <v>47</v>
      </c>
      <c r="E76" s="135"/>
      <c r="F76" s="136" t="s">
        <v>48</v>
      </c>
      <c r="G76" s="134" t="s">
        <v>47</v>
      </c>
      <c r="H76" s="135"/>
      <c r="I76" s="135"/>
      <c r="J76" s="137" t="s">
        <v>48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101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298" t="str">
        <f>E7</f>
        <v>Šlejnická 5, Praha 6</v>
      </c>
      <c r="F85" s="299"/>
      <c r="G85" s="299"/>
      <c r="H85" s="299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99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50" t="str">
        <f>E9</f>
        <v>08 - Vedlejší rozpočtové náklady</v>
      </c>
      <c r="F87" s="300"/>
      <c r="G87" s="300"/>
      <c r="H87" s="300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>
        <f>IF(J12="","",J12)</f>
        <v>45411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23</v>
      </c>
      <c r="D91" s="36"/>
      <c r="E91" s="36"/>
      <c r="F91" s="27" t="str">
        <f>E15</f>
        <v xml:space="preserve"> </v>
      </c>
      <c r="G91" s="36"/>
      <c r="H91" s="36"/>
      <c r="I91" s="29" t="s">
        <v>28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26</v>
      </c>
      <c r="D92" s="36"/>
      <c r="E92" s="36"/>
      <c r="F92" s="27" t="str">
        <f>IF(E18="","",E18)</f>
        <v>Vyplň údaj</v>
      </c>
      <c r="G92" s="36"/>
      <c r="H92" s="36"/>
      <c r="I92" s="29" t="s">
        <v>29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102</v>
      </c>
      <c r="D94" s="144"/>
      <c r="E94" s="144"/>
      <c r="F94" s="144"/>
      <c r="G94" s="144"/>
      <c r="H94" s="144"/>
      <c r="I94" s="144"/>
      <c r="J94" s="145" t="s">
        <v>103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104</v>
      </c>
      <c r="D96" s="36"/>
      <c r="E96" s="36"/>
      <c r="F96" s="36"/>
      <c r="G96" s="36"/>
      <c r="H96" s="36"/>
      <c r="I96" s="36"/>
      <c r="J96" s="84">
        <f>J121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105</v>
      </c>
    </row>
    <row r="97" spans="2:12" s="9" customFormat="1" ht="24.95" customHeight="1">
      <c r="B97" s="147"/>
      <c r="C97" s="148"/>
      <c r="D97" s="149" t="s">
        <v>106</v>
      </c>
      <c r="E97" s="150"/>
      <c r="F97" s="150"/>
      <c r="G97" s="150"/>
      <c r="H97" s="150"/>
      <c r="I97" s="150"/>
      <c r="J97" s="151">
        <f>J122</f>
        <v>0</v>
      </c>
      <c r="K97" s="148"/>
      <c r="L97" s="152"/>
    </row>
    <row r="98" spans="2:12" s="10" customFormat="1" ht="19.9" customHeight="1">
      <c r="B98" s="153"/>
      <c r="C98" s="154"/>
      <c r="D98" s="155" t="s">
        <v>108</v>
      </c>
      <c r="E98" s="156"/>
      <c r="F98" s="156"/>
      <c r="G98" s="156"/>
      <c r="H98" s="156"/>
      <c r="I98" s="156"/>
      <c r="J98" s="157">
        <f>J123</f>
        <v>0</v>
      </c>
      <c r="K98" s="154"/>
      <c r="L98" s="158"/>
    </row>
    <row r="99" spans="2:12" s="9" customFormat="1" ht="24.95" customHeight="1">
      <c r="B99" s="147"/>
      <c r="C99" s="148"/>
      <c r="D99" s="149" t="s">
        <v>862</v>
      </c>
      <c r="E99" s="150"/>
      <c r="F99" s="150"/>
      <c r="G99" s="150"/>
      <c r="H99" s="150"/>
      <c r="I99" s="150"/>
      <c r="J99" s="151">
        <f>J127</f>
        <v>0</v>
      </c>
      <c r="K99" s="148"/>
      <c r="L99" s="152"/>
    </row>
    <row r="100" spans="2:12" s="10" customFormat="1" ht="19.9" customHeight="1">
      <c r="B100" s="153"/>
      <c r="C100" s="154"/>
      <c r="D100" s="155" t="s">
        <v>863</v>
      </c>
      <c r="E100" s="156"/>
      <c r="F100" s="156"/>
      <c r="G100" s="156"/>
      <c r="H100" s="156"/>
      <c r="I100" s="156"/>
      <c r="J100" s="157">
        <f>J128</f>
        <v>0</v>
      </c>
      <c r="K100" s="154"/>
      <c r="L100" s="158"/>
    </row>
    <row r="101" spans="2:12" s="10" customFormat="1" ht="19.9" customHeight="1">
      <c r="B101" s="153"/>
      <c r="C101" s="154"/>
      <c r="D101" s="155" t="s">
        <v>864</v>
      </c>
      <c r="E101" s="156"/>
      <c r="F101" s="156"/>
      <c r="G101" s="156"/>
      <c r="H101" s="156"/>
      <c r="I101" s="156"/>
      <c r="J101" s="157">
        <f>J130</f>
        <v>0</v>
      </c>
      <c r="K101" s="154"/>
      <c r="L101" s="158"/>
    </row>
    <row r="102" spans="1:31" s="2" customFormat="1" ht="21.75" customHeight="1">
      <c r="A102" s="34"/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pans="1:31" s="2" customFormat="1" ht="6.95" customHeight="1">
      <c r="A103" s="34"/>
      <c r="B103" s="54"/>
      <c r="C103" s="55"/>
      <c r="D103" s="55"/>
      <c r="E103" s="55"/>
      <c r="F103" s="55"/>
      <c r="G103" s="55"/>
      <c r="H103" s="55"/>
      <c r="I103" s="55"/>
      <c r="J103" s="55"/>
      <c r="K103" s="55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7" spans="1:31" s="2" customFormat="1" ht="6.95" customHeight="1">
      <c r="A107" s="34"/>
      <c r="B107" s="56"/>
      <c r="C107" s="57"/>
      <c r="D107" s="57"/>
      <c r="E107" s="57"/>
      <c r="F107" s="57"/>
      <c r="G107" s="57"/>
      <c r="H107" s="57"/>
      <c r="I107" s="57"/>
      <c r="J107" s="57"/>
      <c r="K107" s="57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24.95" customHeight="1">
      <c r="A108" s="34"/>
      <c r="B108" s="35"/>
      <c r="C108" s="23" t="s">
        <v>118</v>
      </c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6.95" customHeight="1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2" customHeight="1">
      <c r="A110" s="34"/>
      <c r="B110" s="35"/>
      <c r="C110" s="29" t="s">
        <v>16</v>
      </c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6.5" customHeight="1">
      <c r="A111" s="34"/>
      <c r="B111" s="35"/>
      <c r="C111" s="36"/>
      <c r="D111" s="36"/>
      <c r="E111" s="298" t="str">
        <f>E7</f>
        <v>Šlejnická 5, Praha 6</v>
      </c>
      <c r="F111" s="299"/>
      <c r="G111" s="299"/>
      <c r="H111" s="299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99</v>
      </c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6.5" customHeight="1">
      <c r="A113" s="34"/>
      <c r="B113" s="35"/>
      <c r="C113" s="36"/>
      <c r="D113" s="36"/>
      <c r="E113" s="250" t="str">
        <f>E9</f>
        <v>08 - Vedlejší rozpočtové náklady</v>
      </c>
      <c r="F113" s="300"/>
      <c r="G113" s="300"/>
      <c r="H113" s="300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5" customHeight="1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20</v>
      </c>
      <c r="D115" s="36"/>
      <c r="E115" s="36"/>
      <c r="F115" s="27" t="str">
        <f>F12</f>
        <v xml:space="preserve"> </v>
      </c>
      <c r="G115" s="36"/>
      <c r="H115" s="36"/>
      <c r="I115" s="29" t="s">
        <v>22</v>
      </c>
      <c r="J115" s="66">
        <f>IF(J12="","",J12)</f>
        <v>45411</v>
      </c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5.2" customHeight="1">
      <c r="A117" s="34"/>
      <c r="B117" s="35"/>
      <c r="C117" s="29" t="s">
        <v>23</v>
      </c>
      <c r="D117" s="36"/>
      <c r="E117" s="36"/>
      <c r="F117" s="27" t="str">
        <f>E15</f>
        <v xml:space="preserve"> </v>
      </c>
      <c r="G117" s="36"/>
      <c r="H117" s="36"/>
      <c r="I117" s="29" t="s">
        <v>28</v>
      </c>
      <c r="J117" s="32" t="str">
        <f>E21</f>
        <v xml:space="preserve"> 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5.2" customHeight="1">
      <c r="A118" s="34"/>
      <c r="B118" s="35"/>
      <c r="C118" s="29" t="s">
        <v>26</v>
      </c>
      <c r="D118" s="36"/>
      <c r="E118" s="36"/>
      <c r="F118" s="27" t="str">
        <f>IF(E18="","",E18)</f>
        <v>Vyplň údaj</v>
      </c>
      <c r="G118" s="36"/>
      <c r="H118" s="36"/>
      <c r="I118" s="29" t="s">
        <v>29</v>
      </c>
      <c r="J118" s="32" t="str">
        <f>E24</f>
        <v xml:space="preserve"> 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0.35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11" customFormat="1" ht="29.25" customHeight="1">
      <c r="A120" s="159"/>
      <c r="B120" s="160"/>
      <c r="C120" s="161" t="s">
        <v>119</v>
      </c>
      <c r="D120" s="162" t="s">
        <v>57</v>
      </c>
      <c r="E120" s="162" t="s">
        <v>53</v>
      </c>
      <c r="F120" s="162" t="s">
        <v>54</v>
      </c>
      <c r="G120" s="162" t="s">
        <v>120</v>
      </c>
      <c r="H120" s="162" t="s">
        <v>121</v>
      </c>
      <c r="I120" s="162" t="s">
        <v>122</v>
      </c>
      <c r="J120" s="163" t="s">
        <v>103</v>
      </c>
      <c r="K120" s="164" t="s">
        <v>123</v>
      </c>
      <c r="L120" s="165"/>
      <c r="M120" s="75" t="s">
        <v>1</v>
      </c>
      <c r="N120" s="76" t="s">
        <v>36</v>
      </c>
      <c r="O120" s="76" t="s">
        <v>124</v>
      </c>
      <c r="P120" s="76" t="s">
        <v>125</v>
      </c>
      <c r="Q120" s="76" t="s">
        <v>126</v>
      </c>
      <c r="R120" s="76" t="s">
        <v>127</v>
      </c>
      <c r="S120" s="76" t="s">
        <v>128</v>
      </c>
      <c r="T120" s="77" t="s">
        <v>129</v>
      </c>
      <c r="U120" s="159"/>
      <c r="V120" s="159"/>
      <c r="W120" s="159"/>
      <c r="X120" s="159"/>
      <c r="Y120" s="159"/>
      <c r="Z120" s="159"/>
      <c r="AA120" s="159"/>
      <c r="AB120" s="159"/>
      <c r="AC120" s="159"/>
      <c r="AD120" s="159"/>
      <c r="AE120" s="159"/>
    </row>
    <row r="121" spans="1:63" s="2" customFormat="1" ht="22.9" customHeight="1">
      <c r="A121" s="34"/>
      <c r="B121" s="35"/>
      <c r="C121" s="82" t="s">
        <v>130</v>
      </c>
      <c r="D121" s="36"/>
      <c r="E121" s="36"/>
      <c r="F121" s="36"/>
      <c r="G121" s="36"/>
      <c r="H121" s="36"/>
      <c r="I121" s="36"/>
      <c r="J121" s="166">
        <f>BK121</f>
        <v>0</v>
      </c>
      <c r="K121" s="36"/>
      <c r="L121" s="39"/>
      <c r="M121" s="78"/>
      <c r="N121" s="167"/>
      <c r="O121" s="79"/>
      <c r="P121" s="168">
        <f>P122+P127</f>
        <v>0</v>
      </c>
      <c r="Q121" s="79"/>
      <c r="R121" s="168">
        <f>R122+R127</f>
        <v>0</v>
      </c>
      <c r="S121" s="79"/>
      <c r="T121" s="169">
        <f>T122+T127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7" t="s">
        <v>71</v>
      </c>
      <c r="AU121" s="17" t="s">
        <v>105</v>
      </c>
      <c r="BK121" s="170">
        <f>BK122+BK127</f>
        <v>0</v>
      </c>
    </row>
    <row r="122" spans="2:63" s="12" customFormat="1" ht="25.9" customHeight="1">
      <c r="B122" s="171"/>
      <c r="C122" s="172"/>
      <c r="D122" s="173" t="s">
        <v>71</v>
      </c>
      <c r="E122" s="174" t="s">
        <v>131</v>
      </c>
      <c r="F122" s="174" t="s">
        <v>132</v>
      </c>
      <c r="G122" s="172"/>
      <c r="H122" s="172"/>
      <c r="I122" s="175"/>
      <c r="J122" s="176">
        <f>BK122</f>
        <v>0</v>
      </c>
      <c r="K122" s="172"/>
      <c r="L122" s="177"/>
      <c r="M122" s="178"/>
      <c r="N122" s="179"/>
      <c r="O122" s="179"/>
      <c r="P122" s="180">
        <f>P123</f>
        <v>0</v>
      </c>
      <c r="Q122" s="179"/>
      <c r="R122" s="180">
        <f>R123</f>
        <v>0</v>
      </c>
      <c r="S122" s="179"/>
      <c r="T122" s="181">
        <f>T123</f>
        <v>0</v>
      </c>
      <c r="AR122" s="182" t="s">
        <v>80</v>
      </c>
      <c r="AT122" s="183" t="s">
        <v>71</v>
      </c>
      <c r="AU122" s="183" t="s">
        <v>72</v>
      </c>
      <c r="AY122" s="182" t="s">
        <v>133</v>
      </c>
      <c r="BK122" s="184">
        <f>BK123</f>
        <v>0</v>
      </c>
    </row>
    <row r="123" spans="2:63" s="12" customFormat="1" ht="22.9" customHeight="1">
      <c r="B123" s="171"/>
      <c r="C123" s="172"/>
      <c r="D123" s="173" t="s">
        <v>71</v>
      </c>
      <c r="E123" s="185" t="s">
        <v>142</v>
      </c>
      <c r="F123" s="185" t="s">
        <v>143</v>
      </c>
      <c r="G123" s="172"/>
      <c r="H123" s="172"/>
      <c r="I123" s="175"/>
      <c r="J123" s="186">
        <f>BK123</f>
        <v>0</v>
      </c>
      <c r="K123" s="172"/>
      <c r="L123" s="177"/>
      <c r="M123" s="178"/>
      <c r="N123" s="179"/>
      <c r="O123" s="179"/>
      <c r="P123" s="180">
        <f>SUM(P124:P126)</f>
        <v>0</v>
      </c>
      <c r="Q123" s="179"/>
      <c r="R123" s="180">
        <f>SUM(R124:R126)</f>
        <v>0</v>
      </c>
      <c r="S123" s="179"/>
      <c r="T123" s="181">
        <f>SUM(T124:T126)</f>
        <v>0</v>
      </c>
      <c r="AR123" s="182" t="s">
        <v>80</v>
      </c>
      <c r="AT123" s="183" t="s">
        <v>71</v>
      </c>
      <c r="AU123" s="183" t="s">
        <v>80</v>
      </c>
      <c r="AY123" s="182" t="s">
        <v>133</v>
      </c>
      <c r="BK123" s="184">
        <f>SUM(BK124:BK126)</f>
        <v>0</v>
      </c>
    </row>
    <row r="124" spans="1:65" s="2" customFormat="1" ht="16.5" customHeight="1">
      <c r="A124" s="34"/>
      <c r="B124" s="35"/>
      <c r="C124" s="187" t="s">
        <v>80</v>
      </c>
      <c r="D124" s="187" t="s">
        <v>136</v>
      </c>
      <c r="E124" s="188" t="s">
        <v>865</v>
      </c>
      <c r="F124" s="189" t="s">
        <v>866</v>
      </c>
      <c r="G124" s="190" t="s">
        <v>146</v>
      </c>
      <c r="H124" s="191">
        <v>900</v>
      </c>
      <c r="I124" s="192"/>
      <c r="J124" s="193">
        <f>ROUND(I124*H124,2)</f>
        <v>0</v>
      </c>
      <c r="K124" s="194"/>
      <c r="L124" s="39"/>
      <c r="M124" s="195" t="s">
        <v>1</v>
      </c>
      <c r="N124" s="196" t="s">
        <v>37</v>
      </c>
      <c r="O124" s="71"/>
      <c r="P124" s="197">
        <f>O124*H124</f>
        <v>0</v>
      </c>
      <c r="Q124" s="197">
        <v>0</v>
      </c>
      <c r="R124" s="197">
        <f>Q124*H124</f>
        <v>0</v>
      </c>
      <c r="S124" s="197">
        <v>0</v>
      </c>
      <c r="T124" s="198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99" t="s">
        <v>140</v>
      </c>
      <c r="AT124" s="199" t="s">
        <v>136</v>
      </c>
      <c r="AU124" s="199" t="s">
        <v>82</v>
      </c>
      <c r="AY124" s="17" t="s">
        <v>133</v>
      </c>
      <c r="BE124" s="200">
        <f>IF(N124="základní",J124,0)</f>
        <v>0</v>
      </c>
      <c r="BF124" s="200">
        <f>IF(N124="snížená",J124,0)</f>
        <v>0</v>
      </c>
      <c r="BG124" s="200">
        <f>IF(N124="zákl. přenesená",J124,0)</f>
        <v>0</v>
      </c>
      <c r="BH124" s="200">
        <f>IF(N124="sníž. přenesená",J124,0)</f>
        <v>0</v>
      </c>
      <c r="BI124" s="200">
        <f>IF(N124="nulová",J124,0)</f>
        <v>0</v>
      </c>
      <c r="BJ124" s="17" t="s">
        <v>80</v>
      </c>
      <c r="BK124" s="200">
        <f>ROUND(I124*H124,2)</f>
        <v>0</v>
      </c>
      <c r="BL124" s="17" t="s">
        <v>140</v>
      </c>
      <c r="BM124" s="199" t="s">
        <v>867</v>
      </c>
    </row>
    <row r="125" spans="2:51" s="13" customFormat="1" ht="11.25">
      <c r="B125" s="201"/>
      <c r="C125" s="202"/>
      <c r="D125" s="203" t="s">
        <v>148</v>
      </c>
      <c r="E125" s="204" t="s">
        <v>1</v>
      </c>
      <c r="F125" s="205" t="s">
        <v>868</v>
      </c>
      <c r="G125" s="202"/>
      <c r="H125" s="204" t="s">
        <v>1</v>
      </c>
      <c r="I125" s="206"/>
      <c r="J125" s="202"/>
      <c r="K125" s="202"/>
      <c r="L125" s="207"/>
      <c r="M125" s="208"/>
      <c r="N125" s="209"/>
      <c r="O125" s="209"/>
      <c r="P125" s="209"/>
      <c r="Q125" s="209"/>
      <c r="R125" s="209"/>
      <c r="S125" s="209"/>
      <c r="T125" s="210"/>
      <c r="AT125" s="211" t="s">
        <v>148</v>
      </c>
      <c r="AU125" s="211" t="s">
        <v>82</v>
      </c>
      <c r="AV125" s="13" t="s">
        <v>80</v>
      </c>
      <c r="AW125" s="13" t="s">
        <v>30</v>
      </c>
      <c r="AX125" s="13" t="s">
        <v>72</v>
      </c>
      <c r="AY125" s="211" t="s">
        <v>133</v>
      </c>
    </row>
    <row r="126" spans="2:51" s="14" customFormat="1" ht="11.25">
      <c r="B126" s="212"/>
      <c r="C126" s="213"/>
      <c r="D126" s="203" t="s">
        <v>148</v>
      </c>
      <c r="E126" s="214" t="s">
        <v>1</v>
      </c>
      <c r="F126" s="215" t="s">
        <v>869</v>
      </c>
      <c r="G126" s="213"/>
      <c r="H126" s="216">
        <v>900</v>
      </c>
      <c r="I126" s="217"/>
      <c r="J126" s="213"/>
      <c r="K126" s="213"/>
      <c r="L126" s="218"/>
      <c r="M126" s="219"/>
      <c r="N126" s="220"/>
      <c r="O126" s="220"/>
      <c r="P126" s="220"/>
      <c r="Q126" s="220"/>
      <c r="R126" s="220"/>
      <c r="S126" s="220"/>
      <c r="T126" s="221"/>
      <c r="AT126" s="222" t="s">
        <v>148</v>
      </c>
      <c r="AU126" s="222" t="s">
        <v>82</v>
      </c>
      <c r="AV126" s="14" t="s">
        <v>82</v>
      </c>
      <c r="AW126" s="14" t="s">
        <v>30</v>
      </c>
      <c r="AX126" s="14" t="s">
        <v>80</v>
      </c>
      <c r="AY126" s="222" t="s">
        <v>133</v>
      </c>
    </row>
    <row r="127" spans="2:63" s="12" customFormat="1" ht="25.9" customHeight="1">
      <c r="B127" s="171"/>
      <c r="C127" s="172"/>
      <c r="D127" s="173" t="s">
        <v>71</v>
      </c>
      <c r="E127" s="174" t="s">
        <v>870</v>
      </c>
      <c r="F127" s="174" t="s">
        <v>96</v>
      </c>
      <c r="G127" s="172"/>
      <c r="H127" s="172"/>
      <c r="I127" s="175"/>
      <c r="J127" s="176">
        <f>BK127</f>
        <v>0</v>
      </c>
      <c r="K127" s="172"/>
      <c r="L127" s="177"/>
      <c r="M127" s="178"/>
      <c r="N127" s="179"/>
      <c r="O127" s="179"/>
      <c r="P127" s="180">
        <f>P128+P130</f>
        <v>0</v>
      </c>
      <c r="Q127" s="179"/>
      <c r="R127" s="180">
        <f>R128+R130</f>
        <v>0</v>
      </c>
      <c r="S127" s="179"/>
      <c r="T127" s="181">
        <f>T128+T130</f>
        <v>0</v>
      </c>
      <c r="AR127" s="182" t="s">
        <v>168</v>
      </c>
      <c r="AT127" s="183" t="s">
        <v>71</v>
      </c>
      <c r="AU127" s="183" t="s">
        <v>72</v>
      </c>
      <c r="AY127" s="182" t="s">
        <v>133</v>
      </c>
      <c r="BK127" s="184">
        <f>BK128+BK130</f>
        <v>0</v>
      </c>
    </row>
    <row r="128" spans="2:63" s="12" customFormat="1" ht="22.9" customHeight="1">
      <c r="B128" s="171"/>
      <c r="C128" s="172"/>
      <c r="D128" s="173" t="s">
        <v>71</v>
      </c>
      <c r="E128" s="185" t="s">
        <v>871</v>
      </c>
      <c r="F128" s="185" t="s">
        <v>872</v>
      </c>
      <c r="G128" s="172"/>
      <c r="H128" s="172"/>
      <c r="I128" s="175"/>
      <c r="J128" s="186">
        <f>BK128</f>
        <v>0</v>
      </c>
      <c r="K128" s="172"/>
      <c r="L128" s="177"/>
      <c r="M128" s="178"/>
      <c r="N128" s="179"/>
      <c r="O128" s="179"/>
      <c r="P128" s="180">
        <f>P129</f>
        <v>0</v>
      </c>
      <c r="Q128" s="179"/>
      <c r="R128" s="180">
        <f>R129</f>
        <v>0</v>
      </c>
      <c r="S128" s="179"/>
      <c r="T128" s="181">
        <f>T129</f>
        <v>0</v>
      </c>
      <c r="AR128" s="182" t="s">
        <v>168</v>
      </c>
      <c r="AT128" s="183" t="s">
        <v>71</v>
      </c>
      <c r="AU128" s="183" t="s">
        <v>80</v>
      </c>
      <c r="AY128" s="182" t="s">
        <v>133</v>
      </c>
      <c r="BK128" s="184">
        <f>BK129</f>
        <v>0</v>
      </c>
    </row>
    <row r="129" spans="1:65" s="2" customFormat="1" ht="16.5" customHeight="1">
      <c r="A129" s="34"/>
      <c r="B129" s="35"/>
      <c r="C129" s="187" t="s">
        <v>82</v>
      </c>
      <c r="D129" s="187" t="s">
        <v>136</v>
      </c>
      <c r="E129" s="188" t="s">
        <v>873</v>
      </c>
      <c r="F129" s="189" t="s">
        <v>872</v>
      </c>
      <c r="G129" s="190" t="s">
        <v>874</v>
      </c>
      <c r="H129" s="191">
        <v>45</v>
      </c>
      <c r="I129" s="192"/>
      <c r="J129" s="193">
        <f>ROUND(I129*H129,2)</f>
        <v>0</v>
      </c>
      <c r="K129" s="194"/>
      <c r="L129" s="39"/>
      <c r="M129" s="195" t="s">
        <v>1</v>
      </c>
      <c r="N129" s="196" t="s">
        <v>37</v>
      </c>
      <c r="O129" s="71"/>
      <c r="P129" s="197">
        <f>O129*H129</f>
        <v>0</v>
      </c>
      <c r="Q129" s="197">
        <v>0</v>
      </c>
      <c r="R129" s="197">
        <f>Q129*H129</f>
        <v>0</v>
      </c>
      <c r="S129" s="197">
        <v>0</v>
      </c>
      <c r="T129" s="198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99" t="s">
        <v>875</v>
      </c>
      <c r="AT129" s="199" t="s">
        <v>136</v>
      </c>
      <c r="AU129" s="199" t="s">
        <v>82</v>
      </c>
      <c r="AY129" s="17" t="s">
        <v>133</v>
      </c>
      <c r="BE129" s="200">
        <f>IF(N129="základní",J129,0)</f>
        <v>0</v>
      </c>
      <c r="BF129" s="200">
        <f>IF(N129="snížená",J129,0)</f>
        <v>0</v>
      </c>
      <c r="BG129" s="200">
        <f>IF(N129="zákl. přenesená",J129,0)</f>
        <v>0</v>
      </c>
      <c r="BH129" s="200">
        <f>IF(N129="sníž. přenesená",J129,0)</f>
        <v>0</v>
      </c>
      <c r="BI129" s="200">
        <f>IF(N129="nulová",J129,0)</f>
        <v>0</v>
      </c>
      <c r="BJ129" s="17" t="s">
        <v>80</v>
      </c>
      <c r="BK129" s="200">
        <f>ROUND(I129*H129,2)</f>
        <v>0</v>
      </c>
      <c r="BL129" s="17" t="s">
        <v>875</v>
      </c>
      <c r="BM129" s="199" t="s">
        <v>876</v>
      </c>
    </row>
    <row r="130" spans="2:63" s="12" customFormat="1" ht="22.9" customHeight="1">
      <c r="B130" s="171"/>
      <c r="C130" s="172"/>
      <c r="D130" s="173" t="s">
        <v>71</v>
      </c>
      <c r="E130" s="185" t="s">
        <v>877</v>
      </c>
      <c r="F130" s="185" t="s">
        <v>878</v>
      </c>
      <c r="G130" s="172"/>
      <c r="H130" s="172"/>
      <c r="I130" s="175"/>
      <c r="J130" s="186">
        <f>BK130</f>
        <v>0</v>
      </c>
      <c r="K130" s="172"/>
      <c r="L130" s="177"/>
      <c r="M130" s="178"/>
      <c r="N130" s="179"/>
      <c r="O130" s="179"/>
      <c r="P130" s="180">
        <f>P131</f>
        <v>0</v>
      </c>
      <c r="Q130" s="179"/>
      <c r="R130" s="180">
        <f>R131</f>
        <v>0</v>
      </c>
      <c r="S130" s="179"/>
      <c r="T130" s="181">
        <f>T131</f>
        <v>0</v>
      </c>
      <c r="AR130" s="182" t="s">
        <v>168</v>
      </c>
      <c r="AT130" s="183" t="s">
        <v>71</v>
      </c>
      <c r="AU130" s="183" t="s">
        <v>80</v>
      </c>
      <c r="AY130" s="182" t="s">
        <v>133</v>
      </c>
      <c r="BK130" s="184">
        <f>BK131</f>
        <v>0</v>
      </c>
    </row>
    <row r="131" spans="1:65" s="2" customFormat="1" ht="16.5" customHeight="1">
      <c r="A131" s="34"/>
      <c r="B131" s="35"/>
      <c r="C131" s="187" t="s">
        <v>159</v>
      </c>
      <c r="D131" s="187" t="s">
        <v>136</v>
      </c>
      <c r="E131" s="188" t="s">
        <v>879</v>
      </c>
      <c r="F131" s="189" t="s">
        <v>878</v>
      </c>
      <c r="G131" s="190" t="s">
        <v>874</v>
      </c>
      <c r="H131" s="191">
        <v>45</v>
      </c>
      <c r="I131" s="192"/>
      <c r="J131" s="193">
        <f>ROUND(I131*H131,2)</f>
        <v>0</v>
      </c>
      <c r="K131" s="194"/>
      <c r="L131" s="39"/>
      <c r="M131" s="245" t="s">
        <v>1</v>
      </c>
      <c r="N131" s="246" t="s">
        <v>37</v>
      </c>
      <c r="O131" s="247"/>
      <c r="P131" s="248">
        <f>O131*H131</f>
        <v>0</v>
      </c>
      <c r="Q131" s="248">
        <v>0</v>
      </c>
      <c r="R131" s="248">
        <f>Q131*H131</f>
        <v>0</v>
      </c>
      <c r="S131" s="248">
        <v>0</v>
      </c>
      <c r="T131" s="249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9" t="s">
        <v>875</v>
      </c>
      <c r="AT131" s="199" t="s">
        <v>136</v>
      </c>
      <c r="AU131" s="199" t="s">
        <v>82</v>
      </c>
      <c r="AY131" s="17" t="s">
        <v>133</v>
      </c>
      <c r="BE131" s="200">
        <f>IF(N131="základní",J131,0)</f>
        <v>0</v>
      </c>
      <c r="BF131" s="200">
        <f>IF(N131="snížená",J131,0)</f>
        <v>0</v>
      </c>
      <c r="BG131" s="200">
        <f>IF(N131="zákl. přenesená",J131,0)</f>
        <v>0</v>
      </c>
      <c r="BH131" s="200">
        <f>IF(N131="sníž. přenesená",J131,0)</f>
        <v>0</v>
      </c>
      <c r="BI131" s="200">
        <f>IF(N131="nulová",J131,0)</f>
        <v>0</v>
      </c>
      <c r="BJ131" s="17" t="s">
        <v>80</v>
      </c>
      <c r="BK131" s="200">
        <f>ROUND(I131*H131,2)</f>
        <v>0</v>
      </c>
      <c r="BL131" s="17" t="s">
        <v>875</v>
      </c>
      <c r="BM131" s="199" t="s">
        <v>880</v>
      </c>
    </row>
    <row r="132" spans="1:31" s="2" customFormat="1" ht="6.95" customHeight="1">
      <c r="A132" s="34"/>
      <c r="B132" s="54"/>
      <c r="C132" s="55"/>
      <c r="D132" s="55"/>
      <c r="E132" s="55"/>
      <c r="F132" s="55"/>
      <c r="G132" s="55"/>
      <c r="H132" s="55"/>
      <c r="I132" s="55"/>
      <c r="J132" s="55"/>
      <c r="K132" s="55"/>
      <c r="L132" s="39"/>
      <c r="M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</sheetData>
  <sheetProtection algorithmName="SHA-512" hashValue="gpcCdypbf8bRc8JICRM3oAo/tncbzOQUDISjX/ge5SaGdZUxqIROgETATtPe2KgSWag7XCqLX7HvgQ6zCl7V/g==" saltValue="Tjf5LNOdSljmZdwNLhznjvF6O2uK8CKfaAndiRyXl5IQr3AaAWXC1QpazFFDENlPVfaeq4UcbSmLZOTeWnUTbg==" spinCount="100000" sheet="1" objects="1" scenarios="1" formatColumns="0" formatRows="0" autoFilter="0"/>
  <autoFilter ref="C120:K131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Králová</dc:creator>
  <cp:keywords/>
  <dc:description/>
  <cp:lastModifiedBy>Simona Králová</cp:lastModifiedBy>
  <dcterms:created xsi:type="dcterms:W3CDTF">2024-04-29T12:43:56Z</dcterms:created>
  <dcterms:modified xsi:type="dcterms:W3CDTF">2024-04-29T12:46:50Z</dcterms:modified>
  <cp:category/>
  <cp:version/>
  <cp:contentType/>
  <cp:contentStatus/>
</cp:coreProperties>
</file>