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596" firstSheet="1" activeTab="1"/>
  </bookViews>
  <sheets>
    <sheet name="Rekapitulace stavby" sheetId="1" state="veryHidden" r:id="rId1"/>
    <sheet name="08 - Oprava bytu Patočkov..." sheetId="2" r:id="rId2"/>
  </sheets>
  <definedNames>
    <definedName name="_xlnm._FilterDatabase" localSheetId="1" hidden="1">'08 - Oprava bytu Patočkov...'!$C$135:$K$327</definedName>
    <definedName name="_xlnm.Print_Area" localSheetId="1">'08 - Oprava bytu Patočkov...'!$C$4:$J$76,'08 - Oprava bytu Patočkov...'!$C$82:$J$117,'08 - Oprava bytu Patočkov...'!$C$123:$J$327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'08 - Oprava bytu Patočkov...'!$135:$135</definedName>
  </definedNames>
  <calcPr calcId="162913"/>
</workbook>
</file>

<file path=xl/sharedStrings.xml><?xml version="1.0" encoding="utf-8"?>
<sst xmlns="http://schemas.openxmlformats.org/spreadsheetml/2006/main" count="2329" uniqueCount="501">
  <si>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</si>
  <si>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</si>
  <si>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</si>
  <si>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</si>
  <si>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</si>
  <si>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</si>
  <si>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</si>
  <si>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</si>
  <si>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</si>
  <si>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</si>
  <si>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</si>
  <si>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</si>
  <si>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</si>
  <si>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</si>
  <si>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</si>
  <si>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</si>
  <si>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</si>
  <si>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</si>
  <si>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</si>
  <si>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</si>
  <si>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</si>
  <si>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</si>
  <si>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</si>
  <si>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</si>
  <si>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</si>
  <si>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</si>
  <si>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</si>
  <si>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</si>
  <si>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</si>
  <si>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</si>
  <si>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</si>
  <si>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</si>
  <si>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</si>
  <si>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</si>
  <si>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</si>
  <si>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</si>
  <si>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</si>
  <si>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</si>
  <si>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</si>
  <si>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</si>
  <si>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</si>
  <si>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</si>
  <si>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</si>
  <si>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</si>
  <si>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</si>
  <si>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</si>
  <si>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</si>
  <si>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</si>
  <si>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</si>
  <si>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</si>
  <si>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</si>
  <si>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</si>
  <si>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</si>
  <si>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</si>
  <si>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</si>
  <si>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</si>
  <si>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</si>
  <si>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</si>
  <si>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</si>
  <si>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</si>
  <si>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</si>
  <si>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</si>
  <si>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</si>
  <si>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</si>
  <si>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</si>
  <si>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</si>
  <si>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</si>
  <si>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</si>
  <si>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</si>
  <si>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</si>
  <si>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</si>
  <si>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</si>
  <si>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</si>
  <si>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</si>
  <si>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</si>
  <si>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</si>
  <si>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</si>
  <si>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</si>
  <si>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08</t>
  </si>
  <si>
    <t>Oprava bytu Patočkova 1412/33, byt č. 3</t>
  </si>
  <si>
    <t>STA</t>
  </si>
  <si>
    <t>1</t>
  </si>
  <si>
    <t>{ecf7276a-3c7a-4a6a-94e0-84054b8fb538}</t>
  </si>
  <si>
    <t>KRYCÍ LIST SOUPISU PRACÍ</t>
  </si>
  <si>
    <t>Objekt:</t>
  </si>
  <si>
    <t>08 - Oprava bytu Patočkova 1412/33, byt č. 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</si>
  <si>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</si>
  <si>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</si>
  <si>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</si>
  <si>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</si>
  <si>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</si>
  <si>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</si>
  <si>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</si>
  <si>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</si>
  <si>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</si>
  <si>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</si>
  <si>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</si>
  <si>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</si>
  <si>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</si>
  <si>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</si>
  <si>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</si>
  <si>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</si>
  <si>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766 - Konstrukce truhlářské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</si>
  <si>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</si>
  <si>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</si>
  <si>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</si>
  <si>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</si>
  <si>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</si>
  <si>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</si>
  <si>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</si>
  <si>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</si>
  <si>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</si>
  <si>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</si>
  <si>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</si>
  <si>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</si>
  <si>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</si>
  <si>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</si>
  <si>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</si>
  <si>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</si>
  <si>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</si>
  <si>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</si>
  <si>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</si>
  <si>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</si>
  <si>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</si>
  <si>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</si>
  <si>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</si>
  <si>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</si>
  <si>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</si>
  <si>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</si>
  <si>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</si>
  <si>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</si>
  <si>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</si>
  <si>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</si>
  <si>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</si>
  <si>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</si>
  <si>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-359911412</t>
  </si>
  <si>
    <t>VV</t>
  </si>
  <si>
    <t>prostupy, otlučená místa v omítce</t>
  </si>
  <si>
    <t>10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</si>
  <si>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</si>
  <si>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</si>
  <si>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</si>
  <si>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</si>
  <si>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</si>
  <si>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-2042951086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</si>
  <si>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</si>
  <si>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</si>
  <si>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</si>
  <si>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</si>
  <si>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koupelna</t>
  </si>
  <si>
    <t>3,3*1,2</t>
  </si>
  <si>
    <t>kuchyně</t>
  </si>
  <si>
    <t>5,5*3,95</t>
  </si>
  <si>
    <t>pokoj</t>
  </si>
  <si>
    <t>5,5*2,15</t>
  </si>
  <si>
    <t>Součet</t>
  </si>
  <si>
    <t>3</t>
  </si>
  <si>
    <t>952902021</t>
  </si>
  <si>
    <t>Čištění budov zametení hladkých podlah</t>
  </si>
  <si>
    <t>1026563064</t>
  </si>
  <si>
    <t>Denní úklid společných prostor (dny*m2)</t>
  </si>
  <si>
    <t>15*50</t>
  </si>
  <si>
    <t>997</t>
  </si>
  <si>
    <t>Přesun sutě</t>
  </si>
  <si>
    <t>997013212</t>
  </si>
  <si>
    <t>Vnitrostaveništní doprava suti a vybouraných hmot pro budovy v přes 6 do 9 m ručně</t>
  </si>
  <si>
    <t>t</t>
  </si>
  <si>
    <t>1448210231</t>
  </si>
  <si>
    <t>5</t>
  </si>
  <si>
    <t>997013219</t>
  </si>
  <si>
    <t>Příplatek k vnitrostaveništní dopravě suti a vybouraných hmot za zvětšenou dopravu suti ZKD 10 m</t>
  </si>
  <si>
    <t>-415555194</t>
  </si>
  <si>
    <t>0,313*2 'Přepočtené koeficientem množství</t>
  </si>
  <si>
    <t>997013501</t>
  </si>
  <si>
    <t>Odvoz suti a vybouraných hmot na skládku nebo meziskládku do 1 km se složením</t>
  </si>
  <si>
    <t>-2025311508</t>
  </si>
  <si>
    <t>7</t>
  </si>
  <si>
    <t>997013509</t>
  </si>
  <si>
    <t>Příplatek k odvozu suti a vybouraných hmot na skládku ZKD 1 km přes 1 km</t>
  </si>
  <si>
    <t>-972669347</t>
  </si>
  <si>
    <t>0,313*19 'Přepočtené koeficientem množství</t>
  </si>
  <si>
    <t>8</t>
  </si>
  <si>
    <t>997013631</t>
  </si>
  <si>
    <t>Poplatek za uložení na skládce (skládkovné) stavebního odpadu směsného kód odpadu 17 09 04</t>
  </si>
  <si>
    <t>1584454313</t>
  </si>
  <si>
    <t>998</t>
  </si>
  <si>
    <t>Přesun hmot</t>
  </si>
  <si>
    <t>998018001</t>
  </si>
  <si>
    <t>Přesun hmot pro budovy ruční pro budovy v do 6 m</t>
  </si>
  <si>
    <t>912258510</t>
  </si>
  <si>
    <t>998018011</t>
  </si>
  <si>
    <t>Příplatek k ručnímu přesunu hmot pro budovy za zvětšený přesun ZKD 100 m</t>
  </si>
  <si>
    <t>-419966813</t>
  </si>
  <si>
    <t>PSV</t>
  </si>
  <si>
    <t>Práce a dodávky PSV</t>
  </si>
  <si>
    <t>721</t>
  </si>
  <si>
    <t>Zdravotechnika - vnitřní kanalizace</t>
  </si>
  <si>
    <t>11</t>
  </si>
  <si>
    <t>721910941</t>
  </si>
  <si>
    <t>Pročištění odtokového žlabu sprchy</t>
  </si>
  <si>
    <t>16</t>
  </si>
  <si>
    <t>516848132</t>
  </si>
  <si>
    <t>722</t>
  </si>
  <si>
    <t>Zdravotechnika - vnitřní vodovod</t>
  </si>
  <si>
    <t>722190901</t>
  </si>
  <si>
    <t>Uzavření nebo otevření vodovodního potrubí při opravách</t>
  </si>
  <si>
    <t>710685777</t>
  </si>
  <si>
    <t>13</t>
  </si>
  <si>
    <t>722220861</t>
  </si>
  <si>
    <t>Demontáž armatur závitových se dvěma závity G do 3/4</t>
  </si>
  <si>
    <t>398855225</t>
  </si>
  <si>
    <t xml:space="preserve">rohový ventil WC, umyvadlo, </t>
  </si>
  <si>
    <t>1+1</t>
  </si>
  <si>
    <t>14</t>
  </si>
  <si>
    <t>722232012</t>
  </si>
  <si>
    <t>Kohout kulový podomítkový G 3/4" PN 16 do 120°C vnitřní závit</t>
  </si>
  <si>
    <t>-1384763825</t>
  </si>
  <si>
    <t>15</t>
  </si>
  <si>
    <t>722232221</t>
  </si>
  <si>
    <t>Kohout kulový rohový G 1/2" PN 42 do 185°C plnoprůtokový s 2x vnějším závitem</t>
  </si>
  <si>
    <t>737219477</t>
  </si>
  <si>
    <t>umyvadlo,WC</t>
  </si>
  <si>
    <t>722239101</t>
  </si>
  <si>
    <t>Montáž armatur vodovodních se dvěma závity G 1/2</t>
  </si>
  <si>
    <t>-485190280</t>
  </si>
  <si>
    <t>WC</t>
  </si>
  <si>
    <t>17</t>
  </si>
  <si>
    <t>M</t>
  </si>
  <si>
    <t>55190006.1</t>
  </si>
  <si>
    <t>hadice flexibilní sanitární 3/8"</t>
  </si>
  <si>
    <t>m</t>
  </si>
  <si>
    <t>32</t>
  </si>
  <si>
    <t>-1328091460</t>
  </si>
  <si>
    <t>18</t>
  </si>
  <si>
    <t>998722111</t>
  </si>
  <si>
    <t>Přesun hmot tonážní pro vnitřní vodovod s omezením mechanizace v objektech v do 6 m</t>
  </si>
  <si>
    <t>-599657617</t>
  </si>
  <si>
    <t>19</t>
  </si>
  <si>
    <t>998722192</t>
  </si>
  <si>
    <t>Příplatek k přesunu hmot tonážnímu pro vnitřní vodovod za zvětšený přesun do 100 m</t>
  </si>
  <si>
    <t>210498951</t>
  </si>
  <si>
    <t>725</t>
  </si>
  <si>
    <t>Zdravotechnika - zařizovací předměty</t>
  </si>
  <si>
    <t>20</t>
  </si>
  <si>
    <t>725310823</t>
  </si>
  <si>
    <t>Demontáž dřez jednoduchý vestavěný v kuchyňských sestavách bez výtokových armatur</t>
  </si>
  <si>
    <t>soubor</t>
  </si>
  <si>
    <t>-202350008</t>
  </si>
  <si>
    <t>725311121</t>
  </si>
  <si>
    <t>Dřez jednoduchý nerezový se zápachovou uzávěrkou s odkapávací plochou 760x480 mm a miskou</t>
  </si>
  <si>
    <t>-1815287108</t>
  </si>
  <si>
    <t>22</t>
  </si>
  <si>
    <t>725610810</t>
  </si>
  <si>
    <t>Demontáž sporáků kombi</t>
  </si>
  <si>
    <t>-1155647858</t>
  </si>
  <si>
    <t>23</t>
  </si>
  <si>
    <t>725820801</t>
  </si>
  <si>
    <t>Demontáž baterie nástěnné do G 3 / 4</t>
  </si>
  <si>
    <t>738493745</t>
  </si>
  <si>
    <t>sprcha</t>
  </si>
  <si>
    <t>24</t>
  </si>
  <si>
    <t>725820802</t>
  </si>
  <si>
    <t>Demontáž baterie stojánkové do jednoho otvoru</t>
  </si>
  <si>
    <t>-12504204</t>
  </si>
  <si>
    <t>25</t>
  </si>
  <si>
    <t>725829131</t>
  </si>
  <si>
    <t>Montáž baterie umyvadlové stojánkové G 1/2" ostatní typ</t>
  </si>
  <si>
    <t>1284570993</t>
  </si>
  <si>
    <t>dřez</t>
  </si>
  <si>
    <t>26</t>
  </si>
  <si>
    <t>55145686</t>
  </si>
  <si>
    <t>baterie umyvadlová stojánková páková</t>
  </si>
  <si>
    <t>-1141367299</t>
  </si>
  <si>
    <t>27</t>
  </si>
  <si>
    <t>725849411.1</t>
  </si>
  <si>
    <t>Montáž baterie sprchové nástěnná s nastavitelnou výškou sprchy</t>
  </si>
  <si>
    <t>1789351457</t>
  </si>
  <si>
    <t>28</t>
  </si>
  <si>
    <t>55145588</t>
  </si>
  <si>
    <t>baterie sprchová nástěnná bez příslušenství</t>
  </si>
  <si>
    <t>-1699943225</t>
  </si>
  <si>
    <t>29</t>
  </si>
  <si>
    <t>55145003.1</t>
  </si>
  <si>
    <t>souprava sprchová komplet</t>
  </si>
  <si>
    <t>sada</t>
  </si>
  <si>
    <t>-1571542393</t>
  </si>
  <si>
    <t>30</t>
  </si>
  <si>
    <t>725860812</t>
  </si>
  <si>
    <t>Demontáž uzávěrů zápachu dvojitých</t>
  </si>
  <si>
    <t>1772708775</t>
  </si>
  <si>
    <t>umyvadlo</t>
  </si>
  <si>
    <t>31</t>
  </si>
  <si>
    <t>725869101</t>
  </si>
  <si>
    <t>Montáž zápachových uzávěrek umyvadlových do DN 40</t>
  </si>
  <si>
    <t>612903945</t>
  </si>
  <si>
    <t>55161321</t>
  </si>
  <si>
    <t>uzávěrka zápachová umyvadlová s krycí růžicí odtoku DN 32</t>
  </si>
  <si>
    <t>-172358828</t>
  </si>
  <si>
    <t>33</t>
  </si>
  <si>
    <t>725869214</t>
  </si>
  <si>
    <t>Montáž zápachových uzávěrek džezových dvoudílných DN 50</t>
  </si>
  <si>
    <t>2032996543</t>
  </si>
  <si>
    <t>34</t>
  </si>
  <si>
    <t>55161116</t>
  </si>
  <si>
    <t>uzávěrka zápachová dřezová s kulovým kloubem DN 50</t>
  </si>
  <si>
    <t>-11690694</t>
  </si>
  <si>
    <t>35</t>
  </si>
  <si>
    <t>998725111</t>
  </si>
  <si>
    <t>Přesun hmot tonážní pro zařizovací předměty s omezením mechanizace v objektech v do 6 m</t>
  </si>
  <si>
    <t>-1243396444</t>
  </si>
  <si>
    <t>36</t>
  </si>
  <si>
    <t>998725192</t>
  </si>
  <si>
    <t>Příplatek k přesunu hmot tonážní 725 za zvětšený přesun do 100 m</t>
  </si>
  <si>
    <t>-121342233</t>
  </si>
  <si>
    <t>735</t>
  </si>
  <si>
    <t>Ústřední vytápění - otopná tělesa</t>
  </si>
  <si>
    <t>37</t>
  </si>
  <si>
    <t>735511142</t>
  </si>
  <si>
    <t>Výměna - prostorový termostat programovatelný Simens</t>
  </si>
  <si>
    <t>1699726611</t>
  </si>
  <si>
    <t>751</t>
  </si>
  <si>
    <t>Vzduchotechnika</t>
  </si>
  <si>
    <t>38</t>
  </si>
  <si>
    <t>751377811</t>
  </si>
  <si>
    <t>Demontáž odsávacího zákrytu (digestoř) bytového vestavěného</t>
  </si>
  <si>
    <t>964946291</t>
  </si>
  <si>
    <t>766</t>
  </si>
  <si>
    <t>Konstrukce truhlářské</t>
  </si>
  <si>
    <t>39</t>
  </si>
  <si>
    <t>766691914</t>
  </si>
  <si>
    <t>Vyvěšení nebo zavěšení dřevěných křídel dveří pl do 2 m2</t>
  </si>
  <si>
    <t>410282834</t>
  </si>
  <si>
    <t>4*2</t>
  </si>
  <si>
    <t>40</t>
  </si>
  <si>
    <t>766811223</t>
  </si>
  <si>
    <t>Příplatek k montáži kuchyňské pracovní desky za usazení dřezu</t>
  </si>
  <si>
    <t>20002781</t>
  </si>
  <si>
    <t>41</t>
  </si>
  <si>
    <t>766811421</t>
  </si>
  <si>
    <t>Montáž lišt plastových zaklapávacích na kuchyňských linkách</t>
  </si>
  <si>
    <t>1624824457</t>
  </si>
  <si>
    <t>2,10</t>
  </si>
  <si>
    <t>42</t>
  </si>
  <si>
    <t>28318783</t>
  </si>
  <si>
    <t>lišta zaklapávací krycí bílá PVC</t>
  </si>
  <si>
    <t>-751537565</t>
  </si>
  <si>
    <t>2,1*1,1 'Přepočtené koeficientem množství</t>
  </si>
  <si>
    <t>43</t>
  </si>
  <si>
    <t>998766111</t>
  </si>
  <si>
    <t>Přesun hmot tonážní pro kce truhlářské s omezením mechanizace v objektech v do 6 m</t>
  </si>
  <si>
    <t>-2078352035</t>
  </si>
  <si>
    <t>44</t>
  </si>
  <si>
    <t>998766192</t>
  </si>
  <si>
    <t>Příplatek k přesunu hmot tonážnímu pro kce truhlářské za zvětšený přesun do 100 m</t>
  </si>
  <si>
    <t>1243583435</t>
  </si>
  <si>
    <t>775</t>
  </si>
  <si>
    <t>Podlahy skládané</t>
  </si>
  <si>
    <t>45</t>
  </si>
  <si>
    <t>775411810.1</t>
  </si>
  <si>
    <t>Demontáž soklíků nebo lišt dřevěných přibíjených do suti</t>
  </si>
  <si>
    <t>221291484</t>
  </si>
  <si>
    <t>5,5*2+2,15*2-0,8</t>
  </si>
  <si>
    <t>5,5*2+3,95*2-0,8*2</t>
  </si>
  <si>
    <t>46</t>
  </si>
  <si>
    <t>775413401</t>
  </si>
  <si>
    <t>Montáž podlahové lišty obvodové lepené</t>
  </si>
  <si>
    <t>-224526118</t>
  </si>
  <si>
    <t>47</t>
  </si>
  <si>
    <t>61418155</t>
  </si>
  <si>
    <t>lišta soklová dřevěná š 15.0 mm, h 60.0 mm</t>
  </si>
  <si>
    <t>-299828758</t>
  </si>
  <si>
    <t>31,8*1,08 'Přepočtené koeficientem množství</t>
  </si>
  <si>
    <t>48</t>
  </si>
  <si>
    <t>998775111</t>
  </si>
  <si>
    <t>Přesun hmot tonážní pro podlahy skládané s omezením mechanizace v objektech v do 6 m</t>
  </si>
  <si>
    <t>-768038591</t>
  </si>
  <si>
    <t>49</t>
  </si>
  <si>
    <t>998775192</t>
  </si>
  <si>
    <t>Příplatek k přesunu hmot tonážní 775 za zvětšený přesun do 100 m</t>
  </si>
  <si>
    <t>1773982725</t>
  </si>
  <si>
    <t>781</t>
  </si>
  <si>
    <t>Dokončovací práce - obklady</t>
  </si>
  <si>
    <t>50</t>
  </si>
  <si>
    <t>781495115</t>
  </si>
  <si>
    <t>Spárování vnitřních obkladů silikonem</t>
  </si>
  <si>
    <t>-789305195</t>
  </si>
  <si>
    <t>51</t>
  </si>
  <si>
    <t>781495211</t>
  </si>
  <si>
    <t>Čištění vnitřních ploch stěn po provedení obkladu chemickými prostředky</t>
  </si>
  <si>
    <t>2126022860</t>
  </si>
  <si>
    <t>(3,3*2+1,2*2)*2,0-0,7*1,97</t>
  </si>
  <si>
    <t>(2,15+0,6+0,6)*0,6</t>
  </si>
  <si>
    <t>52</t>
  </si>
  <si>
    <t>998781111</t>
  </si>
  <si>
    <t>Přesun hmot tonážní pro obklady keramické s omezením mechanizace v objektech v do 6 m</t>
  </si>
  <si>
    <t>1137695215</t>
  </si>
  <si>
    <t>53</t>
  </si>
  <si>
    <t>998781192</t>
  </si>
  <si>
    <t>Příplatek k přesunu hmot tonážní 781 za zvětšený přesun do 100 m</t>
  </si>
  <si>
    <t>1179919072</t>
  </si>
  <si>
    <t>783</t>
  </si>
  <si>
    <t>Dokončovací práce - nátěry</t>
  </si>
  <si>
    <t>54</t>
  </si>
  <si>
    <t>783301401</t>
  </si>
  <si>
    <t>Ometení zámečnických konstrukcí</t>
  </si>
  <si>
    <t>-588670148</t>
  </si>
  <si>
    <t>Nátěr zárubní</t>
  </si>
  <si>
    <t>0,3*5</t>
  </si>
  <si>
    <t>0,3*5,2</t>
  </si>
  <si>
    <t>vstupní dveře</t>
  </si>
  <si>
    <t>55</t>
  </si>
  <si>
    <t>783306805</t>
  </si>
  <si>
    <t>Odstranění nátěru ze zámečnických konstrukcí opálením</t>
  </si>
  <si>
    <t>2068995230</t>
  </si>
  <si>
    <t>56</t>
  </si>
  <si>
    <t>783314101</t>
  </si>
  <si>
    <t>Základní jednonásobný syntetický nátěr zámečnických konstrukcí</t>
  </si>
  <si>
    <t>-40586298</t>
  </si>
  <si>
    <t>57</t>
  </si>
  <si>
    <t>783315101</t>
  </si>
  <si>
    <t>Mezinátěr jednonásobný syntetický standardní zámečnických konstrukcí</t>
  </si>
  <si>
    <t>-1950932437</t>
  </si>
  <si>
    <t>58</t>
  </si>
  <si>
    <t>783317101</t>
  </si>
  <si>
    <t>Krycí jednonásobný syntetický standardní nátěr zámečnických konstrukcí</t>
  </si>
  <si>
    <t>1949877206</t>
  </si>
  <si>
    <t>59</t>
  </si>
  <si>
    <t>783352101</t>
  </si>
  <si>
    <t>Tmelení včetně přebroušení zámečnických konstrukcí polyesterovým tmelem</t>
  </si>
  <si>
    <t>-1896611917</t>
  </si>
  <si>
    <t>784</t>
  </si>
  <si>
    <t>Dokončovací práce - malby a tapety</t>
  </si>
  <si>
    <t>60</t>
  </si>
  <si>
    <t>784111001</t>
  </si>
  <si>
    <t>Oprášení (ometení ) podkladu v místnostech v do 3,80 m</t>
  </si>
  <si>
    <t>-2140796128</t>
  </si>
  <si>
    <t>61</t>
  </si>
  <si>
    <t>784161001</t>
  </si>
  <si>
    <t>Tmelení spar a rohů šířky do 3 mm akrylátovým tmelem v místnostech v do 3,80 m</t>
  </si>
  <si>
    <t>-507066119</t>
  </si>
  <si>
    <t>62</t>
  </si>
  <si>
    <t>784171101</t>
  </si>
  <si>
    <t>Zakrytí vnitřních podlah včetně pozdějšího odkrytí</t>
  </si>
  <si>
    <t>391490577</t>
  </si>
  <si>
    <t>podlaha</t>
  </si>
  <si>
    <t>39,67</t>
  </si>
  <si>
    <t>63</t>
  </si>
  <si>
    <t>58124844</t>
  </si>
  <si>
    <t>fólie pro malířské potřeby zakrývací tl 25µ 4x5m</t>
  </si>
  <si>
    <t>1231852557</t>
  </si>
  <si>
    <t>39,67*1,2 'Přepočtené koeficientem množství</t>
  </si>
  <si>
    <t>64</t>
  </si>
  <si>
    <t>784171121</t>
  </si>
  <si>
    <t>Zakrytí vnitřních ploch konstrukcí nebo prvků v místnostech v do 3,80 m</t>
  </si>
  <si>
    <t>986982745</t>
  </si>
  <si>
    <t>65</t>
  </si>
  <si>
    <t>58124842</t>
  </si>
  <si>
    <t>fólie pro malířské potřeby zakrývací tl 7µ 4x5m</t>
  </si>
  <si>
    <t>920819913</t>
  </si>
  <si>
    <t>10*1,2 'Přepočtené koeficientem množství</t>
  </si>
  <si>
    <t>66</t>
  </si>
  <si>
    <t>784181121.1</t>
  </si>
  <si>
    <t>Hloubková jednonásobná bezbarvá penetrace podkladu v místnostech v do 3,80 m</t>
  </si>
  <si>
    <t>-1483939841</t>
  </si>
  <si>
    <t>67</t>
  </si>
  <si>
    <t>784211101.1</t>
  </si>
  <si>
    <t>Dvojnásobné bílé malby ze směsí za mokra výborně oděruvzdorných v místnostech v do 3,80 m</t>
  </si>
  <si>
    <t>926948796</t>
  </si>
  <si>
    <t>STĚNY</t>
  </si>
  <si>
    <t>(5,5*2+2,15*2)*2,55-1,5*1,35-0,8*1,97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</si>
  <si>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</si>
  <si>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</si>
  <si>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</si>
  <si>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</si>
  <si>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</si>
  <si>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68</t>
  </si>
  <si>
    <t>784211141</t>
  </si>
  <si>
    <t>Příplatek k cenám 2x maleb ze směsí za mokra oděruvzdorných za provádění pl do 5 m2</t>
  </si>
  <si>
    <t>1542455243</t>
  </si>
  <si>
    <t>786</t>
  </si>
  <si>
    <t>Dokončovací práce - čalounické úpravy</t>
  </si>
  <si>
    <t>69</t>
  </si>
  <si>
    <t>786624R</t>
  </si>
  <si>
    <t>Seřízení a vyčištění lamelové žaluzie do oken kovových</t>
  </si>
  <si>
    <t>kompl.</t>
  </si>
  <si>
    <t>-655900873</t>
  </si>
  <si>
    <t>1+1+1+1</t>
  </si>
  <si>
    <t>VRN</t>
  </si>
  <si>
    <t>Vedlejší rozpočtové náklady</t>
  </si>
  <si>
    <t>VRN3</t>
  </si>
  <si>
    <t>Zařízení staveniště</t>
  </si>
  <si>
    <t>70</t>
  </si>
  <si>
    <t>030001000</t>
  </si>
  <si>
    <t>den</t>
  </si>
  <si>
    <t>1024</t>
  </si>
  <si>
    <t>-1360004057</t>
  </si>
  <si>
    <t>VRN7</t>
  </si>
  <si>
    <t>Provozní vlivy</t>
  </si>
  <si>
    <t>71</t>
  </si>
  <si>
    <t>070001000</t>
  </si>
  <si>
    <t>-496400800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</si>
</sst>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0">
        <v>0.12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0">
        <v>0.12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1" t="s">
        <v>45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4. 1. 2024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54</v>
      </c>
      <c r="D92" s="248"/>
      <c r="E92" s="248"/>
      <c r="F92" s="248"/>
      <c r="G92" s="248"/>
      <c r="H92" s="73"/>
      <c r="I92" s="249" t="s">
        <v>55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56</v>
      </c>
      <c r="AH92" s="248"/>
      <c r="AI92" s="248"/>
      <c r="AJ92" s="248"/>
      <c r="AK92" s="248"/>
      <c r="AL92" s="248"/>
      <c r="AM92" s="248"/>
      <c r="AN92" s="249" t="s">
        <v>57</v>
      </c>
      <c r="AO92" s="248"/>
      <c r="AP92" s="25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54" t="s">
        <v>78</v>
      </c>
      <c r="E95" s="254"/>
      <c r="F95" s="254"/>
      <c r="G95" s="254"/>
      <c r="H95" s="254"/>
      <c r="I95" s="96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'08 - Oprava bytu Patočkov...'!J30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'08 - Oprava bytu Patočkov...'!P136</f>
        <v>0</v>
      </c>
      <c r="AV95" s="100">
        <f>'08 - Oprava bytu Patočkov...'!J33</f>
        <v>0</v>
      </c>
      <c r="AW95" s="100">
        <f>'08 - Oprava bytu Patočkov...'!J34</f>
        <v>0</v>
      </c>
      <c r="AX95" s="100">
        <f>'08 - Oprava bytu Patočkov...'!J35</f>
        <v>0</v>
      </c>
      <c r="AY95" s="100">
        <f>'08 - Oprava bytu Patočkov...'!J36</f>
        <v>0</v>
      </c>
      <c r="AZ95" s="100">
        <f>'08 - Oprava bytu Patočkov...'!F33</f>
        <v>0</v>
      </c>
      <c r="BA95" s="100">
        <f>'08 - Oprava bytu Patočkov...'!F34</f>
        <v>0</v>
      </c>
      <c r="BB95" s="100">
        <f>'08 - Oprava bytu Patočkov...'!F35</f>
        <v>0</v>
      </c>
      <c r="BC95" s="100">
        <f>'08 - Oprava bytu Patočkov...'!F36</f>
        <v>0</v>
      </c>
      <c r="BD95" s="102">
        <f>'08 - Oprava bytu Patočkov...'!F37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f63DUPpYbPONUEoFHkyd7MtHgqrC/HO/ETFbMAui+O3i8gzvPIAylFV2lPOH/Jo8sJsLZVzo38Klli1nC4N9mA==" saltValue="7mULkruFQzoG8NFH6KjE+kbCIBa2U5cxJ/6TP06FWlRTNYHTpNjm1Eiq3iF0Bj6vnDT3hOwJL9IM7FIUT1m6E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8 - Oprava bytu Patočk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tabSelected="1" workbookViewId="0" topLeftCell="A1">
      <selection activeCell="J2" sqref="J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85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ROUND((SUM(BE136:BE327)),2)</f>
        <v>0</v>
      </c>
      <c r="G33" s="34"/>
      <c r="H33" s="34"/>
      <c r="I33" s="120">
        <v>0.21</v>
      </c>
      <c r="J33" s="119">
        <f>ROUND(((SUM(BE136:BE327))*I33),2)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ROUND((SUM(BF136:BF327)),2)</f>
        <v>0</v>
      </c>
      <c r="G34" s="34"/>
      <c r="H34" s="34"/>
      <c r="I34" s="120">
        <v>0.12</v>
      </c>
      <c r="J34" s="119">
        <f>ROUND(((SUM(BF136:BF327))*I34),2)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ROUND((SUM(BG136:BG327)),2)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ROUND((SUM(BH136:BH327)),2)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ROUND((SUM(BI136:BI327)),2)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08 - Oprava bytu Patočkova 1412/33, byt č. 3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J137</f>
        <v>0</v>
      </c>
      <c r="K97" s="144"/>
      <c r="L97" s="148"/>
    </row>
    <row r="98" spans="2:12" s="10" customFormat="1" ht="19.95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J138</f>
        <v>0</v>
      </c>
      <c r="K98" s="150"/>
      <c r="L98" s="154"/>
    </row>
    <row r="99" spans="2:12" s="10" customFormat="1" ht="19.95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J142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J158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J166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J169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J170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J172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J189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J220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J222</f>
        <v>0</v>
      </c>
      <c r="K107" s="150"/>
      <c r="L107" s="154"/>
    </row>
    <row r="108" spans="2:12" s="10" customFormat="1" ht="19.95" customHeight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J224</f>
        <v>0</v>
      </c>
      <c r="K108" s="150"/>
      <c r="L108" s="154"/>
    </row>
    <row r="109" spans="2:12" s="10" customFormat="1" ht="19.95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J234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J246</f>
        <v>0</v>
      </c>
      <c r="K110" s="150"/>
      <c r="L110" s="154"/>
    </row>
    <row r="111" spans="2:12" s="10" customFormat="1" ht="19.95" customHeight="1">
      <c r="B111" s="149"/>
      <c r="C111" s="150"/>
      <c r="D111" s="151" t="s">
        <v>105</v>
      </c>
      <c r="E111" s="152"/>
      <c r="F111" s="152"/>
      <c r="G111" s="152"/>
      <c r="H111" s="152"/>
      <c r="I111" s="152"/>
      <c r="J111" s="153">
        <f>J256</f>
        <v>0</v>
      </c>
      <c r="K111" s="150"/>
      <c r="L111" s="154"/>
    </row>
    <row r="112" spans="2:12" s="10" customFormat="1" ht="19.95" customHeight="1">
      <c r="B112" s="149"/>
      <c r="C112" s="150"/>
      <c r="D112" s="151" t="s">
        <v>106</v>
      </c>
      <c r="E112" s="152"/>
      <c r="F112" s="152"/>
      <c r="G112" s="152"/>
      <c r="H112" s="152"/>
      <c r="I112" s="152"/>
      <c r="J112" s="153">
        <f>J283</f>
        <v>0</v>
      </c>
      <c r="K112" s="150"/>
      <c r="L112" s="154"/>
    </row>
    <row r="113" spans="2:12" s="10" customFormat="1" ht="19.95" customHeight="1">
      <c r="B113" s="149"/>
      <c r="C113" s="150"/>
      <c r="D113" s="151" t="s">
        <v>107</v>
      </c>
      <c r="E113" s="152"/>
      <c r="F113" s="152"/>
      <c r="G113" s="152"/>
      <c r="H113" s="152"/>
      <c r="I113" s="152"/>
      <c r="J113" s="153">
        <f>J316</f>
        <v>0</v>
      </c>
      <c r="K113" s="150"/>
      <c r="L113" s="154"/>
    </row>
    <row r="114" spans="2:12" s="9" customFormat="1" ht="24.9" customHeight="1">
      <c r="B114" s="143"/>
      <c r="C114" s="144"/>
      <c r="D114" s="145" t="s">
        <v>108</v>
      </c>
      <c r="E114" s="146"/>
      <c r="F114" s="146"/>
      <c r="G114" s="146"/>
      <c r="H114" s="146"/>
      <c r="I114" s="146"/>
      <c r="J114" s="147">
        <f>J323</f>
        <v>0</v>
      </c>
      <c r="K114" s="144"/>
      <c r="L114" s="148"/>
    </row>
    <row r="115" spans="2:12" s="10" customFormat="1" ht="19.95" customHeight="1">
      <c r="B115" s="149"/>
      <c r="C115" s="150"/>
      <c r="D115" s="151" t="s">
        <v>109</v>
      </c>
      <c r="E115" s="152"/>
      <c r="F115" s="152"/>
      <c r="G115" s="152"/>
      <c r="H115" s="152"/>
      <c r="I115" s="152"/>
      <c r="J115" s="153">
        <f>J324</f>
        <v>0</v>
      </c>
      <c r="K115" s="150"/>
      <c r="L115" s="154"/>
    </row>
    <row r="116" spans="2:12" s="10" customFormat="1" ht="19.95" customHeight="1">
      <c r="B116" s="149"/>
      <c r="C116" s="150"/>
      <c r="D116" s="151" t="s">
        <v>110</v>
      </c>
      <c r="E116" s="152"/>
      <c r="F116" s="152"/>
      <c r="G116" s="152"/>
      <c r="H116" s="152"/>
      <c r="I116" s="152"/>
      <c r="J116" s="153">
        <f>J326</f>
        <v>0</v>
      </c>
      <c r="K116" s="150"/>
      <c r="L116" s="154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3" t="s">
        <v>111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88" t="str">
        <f>E7</f>
        <v>Oprava bytů MČ Praha 6</v>
      </c>
      <c r="F126" s="289"/>
      <c r="G126" s="289"/>
      <c r="H126" s="289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84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57" t="str">
        <f>E9</f>
        <v>08 - Oprava bytu Patočkova 1412/33, byt č. 3</v>
      </c>
      <c r="F128" s="287"/>
      <c r="G128" s="287"/>
      <c r="H128" s="28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 xml:space="preserve"> </v>
      </c>
      <c r="G130" s="36"/>
      <c r="H130" s="36"/>
      <c r="I130" s="29" t="s">
        <v>22</v>
      </c>
      <c r="J130" s="66">
        <f>IF(J12="","",J12)</f>
        <v>45342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24</v>
      </c>
      <c r="D132" s="36"/>
      <c r="E132" s="36"/>
      <c r="F132" s="27" t="str">
        <f>E15</f>
        <v xml:space="preserve"> </v>
      </c>
      <c r="G132" s="36"/>
      <c r="H132" s="36"/>
      <c r="I132" s="29" t="s">
        <v>29</v>
      </c>
      <c r="J132" s="32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27</v>
      </c>
      <c r="D133" s="36"/>
      <c r="E133" s="36"/>
      <c r="F133" s="27" t="str">
        <f>IF(E18="","",E18)</f>
        <v>Vyplň údaj</v>
      </c>
      <c r="G133" s="36"/>
      <c r="H133" s="36"/>
      <c r="I133" s="29" t="s">
        <v>30</v>
      </c>
      <c r="J133" s="32" t="str">
        <f>E24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55"/>
      <c r="B135" s="156"/>
      <c r="C135" s="157" t="s">
        <v>112</v>
      </c>
      <c r="D135" s="158" t="s">
        <v>58</v>
      </c>
      <c r="E135" s="158" t="s">
        <v>54</v>
      </c>
      <c r="F135" s="158" t="s">
        <v>55</v>
      </c>
      <c r="G135" s="158" t="s">
        <v>113</v>
      </c>
      <c r="H135" s="158" t="s">
        <v>114</v>
      </c>
      <c r="I135" s="158" t="s">
        <v>115</v>
      </c>
      <c r="J135" s="159" t="s">
        <v>88</v>
      </c>
      <c r="K135" s="160" t="s">
        <v>116</v>
      </c>
      <c r="L135" s="161"/>
      <c r="M135" s="75" t="s">
        <v>1</v>
      </c>
      <c r="N135" s="76" t="s">
        <v>37</v>
      </c>
      <c r="O135" s="76" t="s">
        <v>117</v>
      </c>
      <c r="P135" s="76" t="s">
        <v>118</v>
      </c>
      <c r="Q135" s="76" t="s">
        <v>119</v>
      </c>
      <c r="R135" s="76" t="s">
        <v>120</v>
      </c>
      <c r="S135" s="76" t="s">
        <v>121</v>
      </c>
      <c r="T135" s="77" t="s">
        <v>122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3" s="2" customFormat="1" ht="22.95" customHeight="1">
      <c r="A136" s="34"/>
      <c r="B136" s="35"/>
      <c r="C136" s="82" t="s">
        <v>123</v>
      </c>
      <c r="D136" s="36"/>
      <c r="E136" s="36"/>
      <c r="F136" s="36"/>
      <c r="G136" s="36"/>
      <c r="H136" s="36"/>
      <c r="I136" s="36"/>
      <c r="J136" s="162">
        <f>BK136</f>
        <v>0</v>
      </c>
      <c r="K136" s="36"/>
      <c r="L136" s="39"/>
      <c r="M136" s="78"/>
      <c r="N136" s="163"/>
      <c r="O136" s="79"/>
      <c r="P136" s="164">
        <f>P137+P169+P323</f>
        <v>0</v>
      </c>
      <c r="Q136" s="79"/>
      <c r="R136" s="164">
        <f>R137+R169+R323</f>
        <v>0.12123930999999999</v>
      </c>
      <c r="S136" s="79"/>
      <c r="T136" s="165">
        <f>T137+T169+T323</f>
        <v>0.31342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72</v>
      </c>
      <c r="AU136" s="17" t="s">
        <v>90</v>
      </c>
      <c r="BK136" s="166">
        <f>BK137+BK169+BK323</f>
        <v>0</v>
      </c>
    </row>
    <row r="137" spans="2:63" s="12" customFormat="1" ht="25.95" customHeight="1">
      <c r="B137" s="167"/>
      <c r="C137" s="168"/>
      <c r="D137" s="169" t="s">
        <v>72</v>
      </c>
      <c r="E137" s="170" t="s">
        <v>124</v>
      </c>
      <c r="F137" s="170" t="s">
        <v>125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P138+P142+P158+P166</f>
        <v>0</v>
      </c>
      <c r="Q137" s="175"/>
      <c r="R137" s="176">
        <f>R138+R142+R158+R166</f>
        <v>0.035586799999999995</v>
      </c>
      <c r="S137" s="175"/>
      <c r="T137" s="177">
        <f>T138+T142+T158+T166</f>
        <v>0</v>
      </c>
      <c r="AR137" s="178" t="s">
        <v>81</v>
      </c>
      <c r="AT137" s="179" t="s">
        <v>72</v>
      </c>
      <c r="AU137" s="179" t="s">
        <v>73</v>
      </c>
      <c r="AY137" s="178" t="s">
        <v>126</v>
      </c>
      <c r="BK137" s="180">
        <f>BK138+BK142+BK158+BK166</f>
        <v>0</v>
      </c>
    </row>
    <row r="138" spans="2:63" s="12" customFormat="1" ht="22.95" customHeight="1">
      <c r="B138" s="167"/>
      <c r="C138" s="168"/>
      <c r="D138" s="169" t="s">
        <v>72</v>
      </c>
      <c r="E138" s="181" t="s">
        <v>127</v>
      </c>
      <c r="F138" s="181" t="s">
        <v>128</v>
      </c>
      <c r="G138" s="168"/>
      <c r="H138" s="168"/>
      <c r="I138" s="171"/>
      <c r="J138" s="182">
        <f>BK138</f>
        <v>0</v>
      </c>
      <c r="K138" s="168"/>
      <c r="L138" s="173"/>
      <c r="M138" s="174"/>
      <c r="N138" s="175"/>
      <c r="O138" s="175"/>
      <c r="P138" s="176">
        <f>SUM(P139:P141)</f>
        <v>0</v>
      </c>
      <c r="Q138" s="175"/>
      <c r="R138" s="176">
        <f>SUM(R139:R141)</f>
        <v>0.033999999999999996</v>
      </c>
      <c r="S138" s="175"/>
      <c r="T138" s="177">
        <f>SUM(T139:T141)</f>
        <v>0</v>
      </c>
      <c r="AR138" s="178" t="s">
        <v>81</v>
      </c>
      <c r="AT138" s="179" t="s">
        <v>72</v>
      </c>
      <c r="AU138" s="179" t="s">
        <v>81</v>
      </c>
      <c r="AY138" s="178" t="s">
        <v>126</v>
      </c>
      <c r="BK138" s="180">
        <f>SUM(BK139:BK141)</f>
        <v>0</v>
      </c>
    </row>
    <row r="139" spans="1:65" s="2" customFormat="1" ht="24.15" customHeight="1">
      <c r="A139" s="34"/>
      <c r="B139" s="35"/>
      <c r="C139" s="183" t="s">
        <v>81</v>
      </c>
      <c r="D139" s="183" t="s">
        <v>129</v>
      </c>
      <c r="E139" s="184" t="s">
        <v>130</v>
      </c>
      <c r="F139" s="185" t="s">
        <v>131</v>
      </c>
      <c r="G139" s="186" t="s">
        <v>132</v>
      </c>
      <c r="H139" s="187">
        <v>10</v>
      </c>
      <c r="I139" s="188"/>
      <c r="J139" s="189">
        <f>ROUND(I139*H139,2)</f>
        <v>0</v>
      </c>
      <c r="K139" s="190"/>
      <c r="L139" s="39"/>
      <c r="M139" s="191" t="s">
        <v>1</v>
      </c>
      <c r="N139" s="192" t="s">
        <v>39</v>
      </c>
      <c r="O139" s="71"/>
      <c r="P139" s="193">
        <f>O139*H139</f>
        <v>0</v>
      </c>
      <c r="Q139" s="193">
        <v>0.0034</v>
      </c>
      <c r="R139" s="193">
        <f>Q139*H139</f>
        <v>0.033999999999999996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133</v>
      </c>
      <c r="AT139" s="195" t="s">
        <v>129</v>
      </c>
      <c r="AU139" s="195" t="s">
        <v>134</v>
      </c>
      <c r="AY139" s="17" t="s">
        <v>126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134</v>
      </c>
      <c r="BK139" s="196">
        <f>ROUND(I139*H139,2)</f>
        <v>0</v>
      </c>
      <c r="BL139" s="17" t="s">
        <v>133</v>
      </c>
      <c r="BM139" s="195" t="s">
        <v>135</v>
      </c>
    </row>
    <row r="140" spans="2:51" s="13" customFormat="1" ht="12">
      <c r="B140" s="197"/>
      <c r="C140" s="198"/>
      <c r="D140" s="199" t="s">
        <v>136</v>
      </c>
      <c r="E140" s="200" t="s">
        <v>1</v>
      </c>
      <c r="F140" s="201" t="s">
        <v>137</v>
      </c>
      <c r="G140" s="198"/>
      <c r="H140" s="200" t="s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136</v>
      </c>
      <c r="AU140" s="207" t="s">
        <v>134</v>
      </c>
      <c r="AV140" s="13" t="s">
        <v>81</v>
      </c>
      <c r="AW140" s="13" t="s">
        <v>31</v>
      </c>
      <c r="AX140" s="13" t="s">
        <v>73</v>
      </c>
      <c r="AY140" s="207" t="s">
        <v>126</v>
      </c>
    </row>
    <row r="141" spans="2:51" s="14" customFormat="1" ht="12">
      <c r="B141" s="208"/>
      <c r="C141" s="209"/>
      <c r="D141" s="199" t="s">
        <v>136</v>
      </c>
      <c r="E141" s="210" t="s">
        <v>1</v>
      </c>
      <c r="F141" s="211" t="s">
        <v>138</v>
      </c>
      <c r="G141" s="209"/>
      <c r="H141" s="212">
        <v>10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136</v>
      </c>
      <c r="AU141" s="218" t="s">
        <v>134</v>
      </c>
      <c r="AV141" s="14" t="s">
        <v>134</v>
      </c>
      <c r="AW141" s="14" t="s">
        <v>31</v>
      </c>
      <c r="AX141" s="14" t="s">
        <v>81</v>
      </c>
      <c r="AY141" s="218" t="s">
        <v>126</v>
      </c>
    </row>
    <row r="142" spans="2:63" s="12" customFormat="1" ht="22.95" customHeight="1">
      <c r="B142" s="167"/>
      <c r="C142" s="168"/>
      <c r="D142" s="169" t="s">
        <v>72</v>
      </c>
      <c r="E142" s="181" t="s">
        <v>139</v>
      </c>
      <c r="F142" s="181" t="s">
        <v>140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SUM(P143:P157)</f>
        <v>0</v>
      </c>
      <c r="Q142" s="175"/>
      <c r="R142" s="176">
        <f>SUM(R143:R157)</f>
        <v>0.0015868000000000002</v>
      </c>
      <c r="S142" s="175"/>
      <c r="T142" s="177">
        <f>SUM(T143:T157)</f>
        <v>0</v>
      </c>
      <c r="AR142" s="178" t="s">
        <v>81</v>
      </c>
      <c r="AT142" s="179" t="s">
        <v>72</v>
      </c>
      <c r="AU142" s="179" t="s">
        <v>81</v>
      </c>
      <c r="AY142" s="178" t="s">
        <v>126</v>
      </c>
      <c r="BK142" s="180">
        <f>SUM(BK143:BK157)</f>
        <v>0</v>
      </c>
    </row>
    <row r="143" spans="1:65" s="2" customFormat="1" ht="24.15" customHeight="1">
      <c r="A143" s="34"/>
      <c r="B143" s="35"/>
      <c r="C143" s="183" t="s">
        <v>134</v>
      </c>
      <c r="D143" s="183" t="s">
        <v>129</v>
      </c>
      <c r="E143" s="184" t="s">
        <v>141</v>
      </c>
      <c r="F143" s="185" t="s">
        <v>142</v>
      </c>
      <c r="G143" s="186" t="s">
        <v>143</v>
      </c>
      <c r="H143" s="187">
        <v>39.67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39</v>
      </c>
      <c r="O143" s="71"/>
      <c r="P143" s="193">
        <f>O143*H143</f>
        <v>0</v>
      </c>
      <c r="Q143" s="193">
        <v>4E-05</v>
      </c>
      <c r="R143" s="193">
        <f>Q143*H143</f>
        <v>0.0015868000000000002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133</v>
      </c>
      <c r="AT143" s="195" t="s">
        <v>129</v>
      </c>
      <c r="AU143" s="195" t="s">
        <v>134</v>
      </c>
      <c r="AY143" s="17" t="s">
        <v>126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134</v>
      </c>
      <c r="BK143" s="196">
        <f>ROUND(I143*H143,2)</f>
        <v>0</v>
      </c>
      <c r="BL143" s="17" t="s">
        <v>133</v>
      </c>
      <c r="BM143" s="195" t="s">
        <v>144</v>
      </c>
    </row>
    <row r="144" spans="2:51" s="13" customFormat="1" ht="12">
      <c r="B144" s="197"/>
      <c r="C144" s="198"/>
      <c r="D144" s="199" t="s">
        <v>136</v>
      </c>
      <c r="E144" s="200" t="s">
        <v>1</v>
      </c>
      <c r="F144" s="201" t="s">
        <v>145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136</v>
      </c>
      <c r="AU144" s="207" t="s">
        <v>134</v>
      </c>
      <c r="AV144" s="13" t="s">
        <v>81</v>
      </c>
      <c r="AW144" s="13" t="s">
        <v>31</v>
      </c>
      <c r="AX144" s="13" t="s">
        <v>73</v>
      </c>
      <c r="AY144" s="207" t="s">
        <v>126</v>
      </c>
    </row>
    <row r="145" spans="2:51" s="13" customFormat="1" ht="30.6">
      <c r="B145" s="197"/>
      <c r="C145" s="198"/>
      <c r="D145" s="199" t="s">
        <v>136</v>
      </c>
      <c r="E145" s="200" t="s">
        <v>1</v>
      </c>
      <c r="F145" s="201" t="s">
        <v>146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136</v>
      </c>
      <c r="AU145" s="207" t="s">
        <v>134</v>
      </c>
      <c r="AV145" s="13" t="s">
        <v>81</v>
      </c>
      <c r="AW145" s="13" t="s">
        <v>31</v>
      </c>
      <c r="AX145" s="13" t="s">
        <v>73</v>
      </c>
      <c r="AY145" s="207" t="s">
        <v>126</v>
      </c>
    </row>
    <row r="146" spans="2:51" s="13" customFormat="1" ht="12">
      <c r="B146" s="197"/>
      <c r="C146" s="198"/>
      <c r="D146" s="199" t="s">
        <v>136</v>
      </c>
      <c r="E146" s="200" t="s">
        <v>1</v>
      </c>
      <c r="F146" s="201" t="s">
        <v>147</v>
      </c>
      <c r="G146" s="198"/>
      <c r="H146" s="200" t="s">
        <v>1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136</v>
      </c>
      <c r="AU146" s="207" t="s">
        <v>134</v>
      </c>
      <c r="AV146" s="13" t="s">
        <v>81</v>
      </c>
      <c r="AW146" s="13" t="s">
        <v>31</v>
      </c>
      <c r="AX146" s="13" t="s">
        <v>73</v>
      </c>
      <c r="AY146" s="207" t="s">
        <v>126</v>
      </c>
    </row>
    <row r="147" spans="2:51" s="14" customFormat="1" ht="12">
      <c r="B147" s="208"/>
      <c r="C147" s="209"/>
      <c r="D147" s="199" t="s">
        <v>136</v>
      </c>
      <c r="E147" s="210" t="s">
        <v>1</v>
      </c>
      <c r="F147" s="211" t="s">
        <v>148</v>
      </c>
      <c r="G147" s="209"/>
      <c r="H147" s="212">
        <v>2.16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136</v>
      </c>
      <c r="AU147" s="218" t="s">
        <v>134</v>
      </c>
      <c r="AV147" s="14" t="s">
        <v>134</v>
      </c>
      <c r="AW147" s="14" t="s">
        <v>31</v>
      </c>
      <c r="AX147" s="14" t="s">
        <v>73</v>
      </c>
      <c r="AY147" s="218" t="s">
        <v>126</v>
      </c>
    </row>
    <row r="148" spans="2:51" s="13" customFormat="1" ht="12">
      <c r="B148" s="197"/>
      <c r="C148" s="198"/>
      <c r="D148" s="199" t="s">
        <v>136</v>
      </c>
      <c r="E148" s="200" t="s">
        <v>1</v>
      </c>
      <c r="F148" s="201" t="s">
        <v>149</v>
      </c>
      <c r="G148" s="198"/>
      <c r="H148" s="200" t="s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136</v>
      </c>
      <c r="AU148" s="207" t="s">
        <v>134</v>
      </c>
      <c r="AV148" s="13" t="s">
        <v>81</v>
      </c>
      <c r="AW148" s="13" t="s">
        <v>31</v>
      </c>
      <c r="AX148" s="13" t="s">
        <v>73</v>
      </c>
      <c r="AY148" s="207" t="s">
        <v>126</v>
      </c>
    </row>
    <row r="149" spans="2:51" s="14" customFormat="1" ht="12">
      <c r="B149" s="208"/>
      <c r="C149" s="209"/>
      <c r="D149" s="199" t="s">
        <v>136</v>
      </c>
      <c r="E149" s="210" t="s">
        <v>1</v>
      </c>
      <c r="F149" s="211" t="s">
        <v>150</v>
      </c>
      <c r="G149" s="209"/>
      <c r="H149" s="212">
        <v>3.96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136</v>
      </c>
      <c r="AU149" s="218" t="s">
        <v>134</v>
      </c>
      <c r="AV149" s="14" t="s">
        <v>134</v>
      </c>
      <c r="AW149" s="14" t="s">
        <v>31</v>
      </c>
      <c r="AX149" s="14" t="s">
        <v>73</v>
      </c>
      <c r="AY149" s="218" t="s">
        <v>126</v>
      </c>
    </row>
    <row r="150" spans="2:51" s="13" customFormat="1" ht="12">
      <c r="B150" s="197"/>
      <c r="C150" s="198"/>
      <c r="D150" s="199" t="s">
        <v>136</v>
      </c>
      <c r="E150" s="200" t="s">
        <v>1</v>
      </c>
      <c r="F150" s="201" t="s">
        <v>151</v>
      </c>
      <c r="G150" s="198"/>
      <c r="H150" s="200" t="s">
        <v>1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136</v>
      </c>
      <c r="AU150" s="207" t="s">
        <v>134</v>
      </c>
      <c r="AV150" s="13" t="s">
        <v>81</v>
      </c>
      <c r="AW150" s="13" t="s">
        <v>31</v>
      </c>
      <c r="AX150" s="13" t="s">
        <v>73</v>
      </c>
      <c r="AY150" s="207" t="s">
        <v>126</v>
      </c>
    </row>
    <row r="151" spans="2:51" s="14" customFormat="1" ht="12">
      <c r="B151" s="208"/>
      <c r="C151" s="209"/>
      <c r="D151" s="199" t="s">
        <v>136</v>
      </c>
      <c r="E151" s="210" t="s">
        <v>1</v>
      </c>
      <c r="F151" s="211" t="s">
        <v>152</v>
      </c>
      <c r="G151" s="209"/>
      <c r="H151" s="212">
        <v>21.725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136</v>
      </c>
      <c r="AU151" s="218" t="s">
        <v>134</v>
      </c>
      <c r="AV151" s="14" t="s">
        <v>134</v>
      </c>
      <c r="AW151" s="14" t="s">
        <v>31</v>
      </c>
      <c r="AX151" s="14" t="s">
        <v>73</v>
      </c>
      <c r="AY151" s="218" t="s">
        <v>126</v>
      </c>
    </row>
    <row r="152" spans="2:51" s="13" customFormat="1" ht="12">
      <c r="B152" s="197"/>
      <c r="C152" s="198"/>
      <c r="D152" s="199" t="s">
        <v>136</v>
      </c>
      <c r="E152" s="200" t="s">
        <v>1</v>
      </c>
      <c r="F152" s="201" t="s">
        <v>153</v>
      </c>
      <c r="G152" s="198"/>
      <c r="H152" s="200" t="s">
        <v>1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136</v>
      </c>
      <c r="AU152" s="207" t="s">
        <v>134</v>
      </c>
      <c r="AV152" s="13" t="s">
        <v>81</v>
      </c>
      <c r="AW152" s="13" t="s">
        <v>31</v>
      </c>
      <c r="AX152" s="13" t="s">
        <v>73</v>
      </c>
      <c r="AY152" s="207" t="s">
        <v>126</v>
      </c>
    </row>
    <row r="153" spans="2:51" s="14" customFormat="1" ht="12">
      <c r="B153" s="208"/>
      <c r="C153" s="209"/>
      <c r="D153" s="199" t="s">
        <v>136</v>
      </c>
      <c r="E153" s="210" t="s">
        <v>1</v>
      </c>
      <c r="F153" s="211" t="s">
        <v>154</v>
      </c>
      <c r="G153" s="209"/>
      <c r="H153" s="212">
        <v>11.825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136</v>
      </c>
      <c r="AU153" s="218" t="s">
        <v>134</v>
      </c>
      <c r="AV153" s="14" t="s">
        <v>134</v>
      </c>
      <c r="AW153" s="14" t="s">
        <v>31</v>
      </c>
      <c r="AX153" s="14" t="s">
        <v>73</v>
      </c>
      <c r="AY153" s="218" t="s">
        <v>126</v>
      </c>
    </row>
    <row r="154" spans="2:51" s="15" customFormat="1" ht="12">
      <c r="B154" s="219"/>
      <c r="C154" s="220"/>
      <c r="D154" s="199" t="s">
        <v>136</v>
      </c>
      <c r="E154" s="221" t="s">
        <v>1</v>
      </c>
      <c r="F154" s="222" t="s">
        <v>155</v>
      </c>
      <c r="G154" s="220"/>
      <c r="H154" s="223">
        <v>39.67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136</v>
      </c>
      <c r="AU154" s="229" t="s">
        <v>134</v>
      </c>
      <c r="AV154" s="15" t="s">
        <v>133</v>
      </c>
      <c r="AW154" s="15" t="s">
        <v>31</v>
      </c>
      <c r="AX154" s="15" t="s">
        <v>81</v>
      </c>
      <c r="AY154" s="229" t="s">
        <v>126</v>
      </c>
    </row>
    <row r="155" spans="1:65" s="2" customFormat="1" ht="16.5" customHeight="1">
      <c r="A155" s="34"/>
      <c r="B155" s="35"/>
      <c r="C155" s="183" t="s">
        <v>156</v>
      </c>
      <c r="D155" s="183" t="s">
        <v>129</v>
      </c>
      <c r="E155" s="184" t="s">
        <v>157</v>
      </c>
      <c r="F155" s="185" t="s">
        <v>158</v>
      </c>
      <c r="G155" s="186" t="s">
        <v>143</v>
      </c>
      <c r="H155" s="187">
        <v>750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39</v>
      </c>
      <c r="O155" s="71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133</v>
      </c>
      <c r="AT155" s="195" t="s">
        <v>129</v>
      </c>
      <c r="AU155" s="195" t="s">
        <v>134</v>
      </c>
      <c r="AY155" s="17" t="s">
        <v>126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134</v>
      </c>
      <c r="BK155" s="196">
        <f>ROUND(I155*H155,2)</f>
        <v>0</v>
      </c>
      <c r="BL155" s="17" t="s">
        <v>133</v>
      </c>
      <c r="BM155" s="195" t="s">
        <v>159</v>
      </c>
    </row>
    <row r="156" spans="2:51" s="13" customFormat="1" ht="12">
      <c r="B156" s="197"/>
      <c r="C156" s="198"/>
      <c r="D156" s="199" t="s">
        <v>136</v>
      </c>
      <c r="E156" s="200" t="s">
        <v>1</v>
      </c>
      <c r="F156" s="201" t="s">
        <v>160</v>
      </c>
      <c r="G156" s="198"/>
      <c r="H156" s="200" t="s">
        <v>1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136</v>
      </c>
      <c r="AU156" s="207" t="s">
        <v>134</v>
      </c>
      <c r="AV156" s="13" t="s">
        <v>81</v>
      </c>
      <c r="AW156" s="13" t="s">
        <v>31</v>
      </c>
      <c r="AX156" s="13" t="s">
        <v>73</v>
      </c>
      <c r="AY156" s="207" t="s">
        <v>126</v>
      </c>
    </row>
    <row r="157" spans="2:51" s="14" customFormat="1" ht="12">
      <c r="B157" s="208"/>
      <c r="C157" s="209"/>
      <c r="D157" s="199" t="s">
        <v>136</v>
      </c>
      <c r="E157" s="210" t="s">
        <v>1</v>
      </c>
      <c r="F157" s="211" t="s">
        <v>161</v>
      </c>
      <c r="G157" s="209"/>
      <c r="H157" s="212">
        <v>750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136</v>
      </c>
      <c r="AU157" s="218" t="s">
        <v>134</v>
      </c>
      <c r="AV157" s="14" t="s">
        <v>134</v>
      </c>
      <c r="AW157" s="14" t="s">
        <v>31</v>
      </c>
      <c r="AX157" s="14" t="s">
        <v>81</v>
      </c>
      <c r="AY157" s="218" t="s">
        <v>126</v>
      </c>
    </row>
    <row r="158" spans="2:63" s="12" customFormat="1" ht="22.95" customHeight="1">
      <c r="B158" s="167"/>
      <c r="C158" s="168"/>
      <c r="D158" s="169" t="s">
        <v>72</v>
      </c>
      <c r="E158" s="181" t="s">
        <v>162</v>
      </c>
      <c r="F158" s="181" t="s">
        <v>163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SUM(P159:P165)</f>
        <v>0</v>
      </c>
      <c r="Q158" s="175"/>
      <c r="R158" s="176">
        <f>SUM(R159:R165)</f>
        <v>0</v>
      </c>
      <c r="S158" s="175"/>
      <c r="T158" s="177">
        <f>SUM(T159:T165)</f>
        <v>0</v>
      </c>
      <c r="AR158" s="178" t="s">
        <v>81</v>
      </c>
      <c r="AT158" s="179" t="s">
        <v>72</v>
      </c>
      <c r="AU158" s="179" t="s">
        <v>81</v>
      </c>
      <c r="AY158" s="178" t="s">
        <v>126</v>
      </c>
      <c r="BK158" s="180">
        <f>SUM(BK159:BK165)</f>
        <v>0</v>
      </c>
    </row>
    <row r="159" spans="1:65" s="2" customFormat="1" ht="24.15" customHeight="1">
      <c r="A159" s="34"/>
      <c r="B159" s="35"/>
      <c r="C159" s="183" t="s">
        <v>133</v>
      </c>
      <c r="D159" s="183" t="s">
        <v>129</v>
      </c>
      <c r="E159" s="184" t="s">
        <v>164</v>
      </c>
      <c r="F159" s="185" t="s">
        <v>165</v>
      </c>
      <c r="G159" s="186" t="s">
        <v>166</v>
      </c>
      <c r="H159" s="187">
        <v>0.313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39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133</v>
      </c>
      <c r="AT159" s="195" t="s">
        <v>129</v>
      </c>
      <c r="AU159" s="195" t="s">
        <v>134</v>
      </c>
      <c r="AY159" s="17" t="s">
        <v>126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134</v>
      </c>
      <c r="BK159" s="196">
        <f>ROUND(I159*H159,2)</f>
        <v>0</v>
      </c>
      <c r="BL159" s="17" t="s">
        <v>133</v>
      </c>
      <c r="BM159" s="195" t="s">
        <v>167</v>
      </c>
    </row>
    <row r="160" spans="1:65" s="2" customFormat="1" ht="33" customHeight="1">
      <c r="A160" s="34"/>
      <c r="B160" s="35"/>
      <c r="C160" s="183" t="s">
        <v>168</v>
      </c>
      <c r="D160" s="183" t="s">
        <v>129</v>
      </c>
      <c r="E160" s="184" t="s">
        <v>169</v>
      </c>
      <c r="F160" s="185" t="s">
        <v>170</v>
      </c>
      <c r="G160" s="186" t="s">
        <v>166</v>
      </c>
      <c r="H160" s="187">
        <v>0.626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39</v>
      </c>
      <c r="O160" s="71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133</v>
      </c>
      <c r="AT160" s="195" t="s">
        <v>129</v>
      </c>
      <c r="AU160" s="195" t="s">
        <v>134</v>
      </c>
      <c r="AY160" s="17" t="s">
        <v>126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134</v>
      </c>
      <c r="BK160" s="196">
        <f>ROUND(I160*H160,2)</f>
        <v>0</v>
      </c>
      <c r="BL160" s="17" t="s">
        <v>133</v>
      </c>
      <c r="BM160" s="195" t="s">
        <v>171</v>
      </c>
    </row>
    <row r="161" spans="2:51" s="14" customFormat="1" ht="12">
      <c r="B161" s="208"/>
      <c r="C161" s="209"/>
      <c r="D161" s="199" t="s">
        <v>136</v>
      </c>
      <c r="E161" s="209"/>
      <c r="F161" s="211" t="s">
        <v>172</v>
      </c>
      <c r="G161" s="209"/>
      <c r="H161" s="212">
        <v>0.626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136</v>
      </c>
      <c r="AU161" s="218" t="s">
        <v>134</v>
      </c>
      <c r="AV161" s="14" t="s">
        <v>134</v>
      </c>
      <c r="AW161" s="14" t="s">
        <v>4</v>
      </c>
      <c r="AX161" s="14" t="s">
        <v>81</v>
      </c>
      <c r="AY161" s="218" t="s">
        <v>126</v>
      </c>
    </row>
    <row r="162" spans="1:65" s="2" customFormat="1" ht="24.15" customHeight="1">
      <c r="A162" s="34"/>
      <c r="B162" s="35"/>
      <c r="C162" s="183" t="s">
        <v>127</v>
      </c>
      <c r="D162" s="183" t="s">
        <v>129</v>
      </c>
      <c r="E162" s="184" t="s">
        <v>173</v>
      </c>
      <c r="F162" s="185" t="s">
        <v>174</v>
      </c>
      <c r="G162" s="186" t="s">
        <v>166</v>
      </c>
      <c r="H162" s="187">
        <v>0.313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39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133</v>
      </c>
      <c r="AT162" s="195" t="s">
        <v>129</v>
      </c>
      <c r="AU162" s="195" t="s">
        <v>134</v>
      </c>
      <c r="AY162" s="17" t="s">
        <v>126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134</v>
      </c>
      <c r="BK162" s="196">
        <f>ROUND(I162*H162,2)</f>
        <v>0</v>
      </c>
      <c r="BL162" s="17" t="s">
        <v>133</v>
      </c>
      <c r="BM162" s="195" t="s">
        <v>175</v>
      </c>
    </row>
    <row r="163" spans="1:65" s="2" customFormat="1" ht="24.15" customHeight="1">
      <c r="A163" s="34"/>
      <c r="B163" s="35"/>
      <c r="C163" s="183" t="s">
        <v>176</v>
      </c>
      <c r="D163" s="183" t="s">
        <v>129</v>
      </c>
      <c r="E163" s="184" t="s">
        <v>177</v>
      </c>
      <c r="F163" s="185" t="s">
        <v>178</v>
      </c>
      <c r="G163" s="186" t="s">
        <v>166</v>
      </c>
      <c r="H163" s="187">
        <v>5.947</v>
      </c>
      <c r="I163" s="188"/>
      <c r="J163" s="189">
        <f>ROUND(I163*H163,2)</f>
        <v>0</v>
      </c>
      <c r="K163" s="190"/>
      <c r="L163" s="39"/>
      <c r="M163" s="191" t="s">
        <v>1</v>
      </c>
      <c r="N163" s="192" t="s">
        <v>39</v>
      </c>
      <c r="O163" s="71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133</v>
      </c>
      <c r="AT163" s="195" t="s">
        <v>129</v>
      </c>
      <c r="AU163" s="195" t="s">
        <v>134</v>
      </c>
      <c r="AY163" s="17" t="s">
        <v>126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134</v>
      </c>
      <c r="BK163" s="196">
        <f>ROUND(I163*H163,2)</f>
        <v>0</v>
      </c>
      <c r="BL163" s="17" t="s">
        <v>133</v>
      </c>
      <c r="BM163" s="195" t="s">
        <v>179</v>
      </c>
    </row>
    <row r="164" spans="2:51" s="14" customFormat="1" ht="12">
      <c r="B164" s="208"/>
      <c r="C164" s="209"/>
      <c r="D164" s="199" t="s">
        <v>136</v>
      </c>
      <c r="E164" s="209"/>
      <c r="F164" s="211" t="s">
        <v>180</v>
      </c>
      <c r="G164" s="209"/>
      <c r="H164" s="212">
        <v>5.947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136</v>
      </c>
      <c r="AU164" s="218" t="s">
        <v>134</v>
      </c>
      <c r="AV164" s="14" t="s">
        <v>134</v>
      </c>
      <c r="AW164" s="14" t="s">
        <v>4</v>
      </c>
      <c r="AX164" s="14" t="s">
        <v>81</v>
      </c>
      <c r="AY164" s="218" t="s">
        <v>126</v>
      </c>
    </row>
    <row r="165" spans="1:65" s="2" customFormat="1" ht="33" customHeight="1">
      <c r="A165" s="34"/>
      <c r="B165" s="35"/>
      <c r="C165" s="183" t="s">
        <v>181</v>
      </c>
      <c r="D165" s="183" t="s">
        <v>129</v>
      </c>
      <c r="E165" s="184" t="s">
        <v>182</v>
      </c>
      <c r="F165" s="185" t="s">
        <v>183</v>
      </c>
      <c r="G165" s="186" t="s">
        <v>166</v>
      </c>
      <c r="H165" s="187">
        <v>0.313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39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133</v>
      </c>
      <c r="AT165" s="195" t="s">
        <v>129</v>
      </c>
      <c r="AU165" s="195" t="s">
        <v>134</v>
      </c>
      <c r="AY165" s="17" t="s">
        <v>126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134</v>
      </c>
      <c r="BK165" s="196">
        <f>ROUND(I165*H165,2)</f>
        <v>0</v>
      </c>
      <c r="BL165" s="17" t="s">
        <v>133</v>
      </c>
      <c r="BM165" s="195" t="s">
        <v>184</v>
      </c>
    </row>
    <row r="166" spans="2:63" s="12" customFormat="1" ht="22.95" customHeight="1">
      <c r="B166" s="167"/>
      <c r="C166" s="168"/>
      <c r="D166" s="169" t="s">
        <v>72</v>
      </c>
      <c r="E166" s="181" t="s">
        <v>185</v>
      </c>
      <c r="F166" s="181" t="s">
        <v>186</v>
      </c>
      <c r="G166" s="168"/>
      <c r="H166" s="168"/>
      <c r="I166" s="171"/>
      <c r="J166" s="182">
        <f>BK166</f>
        <v>0</v>
      </c>
      <c r="K166" s="168"/>
      <c r="L166" s="173"/>
      <c r="M166" s="174"/>
      <c r="N166" s="175"/>
      <c r="O166" s="175"/>
      <c r="P166" s="176">
        <f>SUM(P167:P168)</f>
        <v>0</v>
      </c>
      <c r="Q166" s="175"/>
      <c r="R166" s="176">
        <f>SUM(R167:R168)</f>
        <v>0</v>
      </c>
      <c r="S166" s="175"/>
      <c r="T166" s="177">
        <f>SUM(T167:T168)</f>
        <v>0</v>
      </c>
      <c r="AR166" s="178" t="s">
        <v>81</v>
      </c>
      <c r="AT166" s="179" t="s">
        <v>72</v>
      </c>
      <c r="AU166" s="179" t="s">
        <v>81</v>
      </c>
      <c r="AY166" s="178" t="s">
        <v>126</v>
      </c>
      <c r="BK166" s="180">
        <f>SUM(BK167:BK168)</f>
        <v>0</v>
      </c>
    </row>
    <row r="167" spans="1:65" s="2" customFormat="1" ht="21.75" customHeight="1">
      <c r="A167" s="34"/>
      <c r="B167" s="35"/>
      <c r="C167" s="183" t="s">
        <v>139</v>
      </c>
      <c r="D167" s="183" t="s">
        <v>129</v>
      </c>
      <c r="E167" s="184" t="s">
        <v>187</v>
      </c>
      <c r="F167" s="185" t="s">
        <v>188</v>
      </c>
      <c r="G167" s="186" t="s">
        <v>166</v>
      </c>
      <c r="H167" s="187">
        <v>0.036</v>
      </c>
      <c r="I167" s="188"/>
      <c r="J167" s="189">
        <f>ROUND(I167*H167,2)</f>
        <v>0</v>
      </c>
      <c r="K167" s="190"/>
      <c r="L167" s="39"/>
      <c r="M167" s="191" t="s">
        <v>1</v>
      </c>
      <c r="N167" s="192" t="s">
        <v>39</v>
      </c>
      <c r="O167" s="71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133</v>
      </c>
      <c r="AT167" s="195" t="s">
        <v>129</v>
      </c>
      <c r="AU167" s="195" t="s">
        <v>134</v>
      </c>
      <c r="AY167" s="17" t="s">
        <v>126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7" t="s">
        <v>134</v>
      </c>
      <c r="BK167" s="196">
        <f>ROUND(I167*H167,2)</f>
        <v>0</v>
      </c>
      <c r="BL167" s="17" t="s">
        <v>133</v>
      </c>
      <c r="BM167" s="195" t="s">
        <v>189</v>
      </c>
    </row>
    <row r="168" spans="1:65" s="2" customFormat="1" ht="24.15" customHeight="1">
      <c r="A168" s="34"/>
      <c r="B168" s="35"/>
      <c r="C168" s="183" t="s">
        <v>138</v>
      </c>
      <c r="D168" s="183" t="s">
        <v>129</v>
      </c>
      <c r="E168" s="184" t="s">
        <v>190</v>
      </c>
      <c r="F168" s="185" t="s">
        <v>191</v>
      </c>
      <c r="G168" s="186" t="s">
        <v>166</v>
      </c>
      <c r="H168" s="187">
        <v>0.036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39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133</v>
      </c>
      <c r="AT168" s="195" t="s">
        <v>129</v>
      </c>
      <c r="AU168" s="195" t="s">
        <v>134</v>
      </c>
      <c r="AY168" s="17" t="s">
        <v>126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134</v>
      </c>
      <c r="BK168" s="196">
        <f>ROUND(I168*H168,2)</f>
        <v>0</v>
      </c>
      <c r="BL168" s="17" t="s">
        <v>133</v>
      </c>
      <c r="BM168" s="195" t="s">
        <v>192</v>
      </c>
    </row>
    <row r="169" spans="2:63" s="12" customFormat="1" ht="25.95" customHeight="1">
      <c r="B169" s="167"/>
      <c r="C169" s="168"/>
      <c r="D169" s="169" t="s">
        <v>72</v>
      </c>
      <c r="E169" s="170" t="s">
        <v>193</v>
      </c>
      <c r="F169" s="170" t="s">
        <v>194</v>
      </c>
      <c r="G169" s="168"/>
      <c r="H169" s="168"/>
      <c r="I169" s="171"/>
      <c r="J169" s="172">
        <f>BK169</f>
        <v>0</v>
      </c>
      <c r="K169" s="168"/>
      <c r="L169" s="173"/>
      <c r="M169" s="174"/>
      <c r="N169" s="175"/>
      <c r="O169" s="175"/>
      <c r="P169" s="176">
        <f>P170+P172+P189+P220+P222+P224+P234+P246+P256+P283+P316</f>
        <v>0</v>
      </c>
      <c r="Q169" s="175"/>
      <c r="R169" s="176">
        <f>R170+R172+R189+R220+R222+R224+R234+R246+R256+R283+R316</f>
        <v>0.08565251</v>
      </c>
      <c r="S169" s="175"/>
      <c r="T169" s="177">
        <f>T170+T172+T189+T220+T222+T224+T234+T246+T256+T283+T316</f>
        <v>0.31342</v>
      </c>
      <c r="AR169" s="178" t="s">
        <v>134</v>
      </c>
      <c r="AT169" s="179" t="s">
        <v>72</v>
      </c>
      <c r="AU169" s="179" t="s">
        <v>73</v>
      </c>
      <c r="AY169" s="178" t="s">
        <v>126</v>
      </c>
      <c r="BK169" s="180">
        <f>BK170+BK172+BK189+BK220+BK222+BK224+BK234+BK246+BK256+BK283+BK316</f>
        <v>0</v>
      </c>
    </row>
    <row r="170" spans="2:63" s="12" customFormat="1" ht="22.95" customHeight="1">
      <c r="B170" s="167"/>
      <c r="C170" s="168"/>
      <c r="D170" s="169" t="s">
        <v>72</v>
      </c>
      <c r="E170" s="181" t="s">
        <v>195</v>
      </c>
      <c r="F170" s="181" t="s">
        <v>196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P171</f>
        <v>0</v>
      </c>
      <c r="Q170" s="175"/>
      <c r="R170" s="176">
        <f>R171</f>
        <v>0</v>
      </c>
      <c r="S170" s="175"/>
      <c r="T170" s="177">
        <f>T171</f>
        <v>0</v>
      </c>
      <c r="AR170" s="178" t="s">
        <v>134</v>
      </c>
      <c r="AT170" s="179" t="s">
        <v>72</v>
      </c>
      <c r="AU170" s="179" t="s">
        <v>81</v>
      </c>
      <c r="AY170" s="178" t="s">
        <v>126</v>
      </c>
      <c r="BK170" s="180">
        <f>BK171</f>
        <v>0</v>
      </c>
    </row>
    <row r="171" spans="1:65" s="2" customFormat="1" ht="16.5" customHeight="1">
      <c r="A171" s="34"/>
      <c r="B171" s="35"/>
      <c r="C171" s="183" t="s">
        <v>197</v>
      </c>
      <c r="D171" s="183" t="s">
        <v>129</v>
      </c>
      <c r="E171" s="184" t="s">
        <v>198</v>
      </c>
      <c r="F171" s="185" t="s">
        <v>199</v>
      </c>
      <c r="G171" s="186" t="s">
        <v>132</v>
      </c>
      <c r="H171" s="187">
        <v>1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39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200</v>
      </c>
      <c r="AT171" s="195" t="s">
        <v>129</v>
      </c>
      <c r="AU171" s="195" t="s">
        <v>134</v>
      </c>
      <c r="AY171" s="17" t="s">
        <v>126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134</v>
      </c>
      <c r="BK171" s="196">
        <f>ROUND(I171*H171,2)</f>
        <v>0</v>
      </c>
      <c r="BL171" s="17" t="s">
        <v>200</v>
      </c>
      <c r="BM171" s="195" t="s">
        <v>201</v>
      </c>
    </row>
    <row r="172" spans="2:63" s="12" customFormat="1" ht="22.95" customHeight="1">
      <c r="B172" s="167"/>
      <c r="C172" s="168"/>
      <c r="D172" s="169" t="s">
        <v>72</v>
      </c>
      <c r="E172" s="181" t="s">
        <v>202</v>
      </c>
      <c r="F172" s="181" t="s">
        <v>203</v>
      </c>
      <c r="G172" s="168"/>
      <c r="H172" s="168"/>
      <c r="I172" s="171"/>
      <c r="J172" s="182">
        <f>BK172</f>
        <v>0</v>
      </c>
      <c r="K172" s="168"/>
      <c r="L172" s="173"/>
      <c r="M172" s="174"/>
      <c r="N172" s="175"/>
      <c r="O172" s="175"/>
      <c r="P172" s="176">
        <f>SUM(P173:P188)</f>
        <v>0</v>
      </c>
      <c r="Q172" s="175"/>
      <c r="R172" s="176">
        <f>SUM(R173:R188)</f>
        <v>0.0016</v>
      </c>
      <c r="S172" s="175"/>
      <c r="T172" s="177">
        <f>SUM(T173:T188)</f>
        <v>0.00106</v>
      </c>
      <c r="AR172" s="178" t="s">
        <v>134</v>
      </c>
      <c r="AT172" s="179" t="s">
        <v>72</v>
      </c>
      <c r="AU172" s="179" t="s">
        <v>81</v>
      </c>
      <c r="AY172" s="178" t="s">
        <v>126</v>
      </c>
      <c r="BK172" s="180">
        <f>SUM(BK173:BK188)</f>
        <v>0</v>
      </c>
    </row>
    <row r="173" spans="1:65" s="2" customFormat="1" ht="24.15" customHeight="1">
      <c r="A173" s="34"/>
      <c r="B173" s="35"/>
      <c r="C173" s="183" t="s">
        <v>8</v>
      </c>
      <c r="D173" s="183" t="s">
        <v>129</v>
      </c>
      <c r="E173" s="184" t="s">
        <v>204</v>
      </c>
      <c r="F173" s="185" t="s">
        <v>205</v>
      </c>
      <c r="G173" s="186" t="s">
        <v>132</v>
      </c>
      <c r="H173" s="187">
        <v>2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39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200</v>
      </c>
      <c r="AT173" s="195" t="s">
        <v>129</v>
      </c>
      <c r="AU173" s="195" t="s">
        <v>134</v>
      </c>
      <c r="AY173" s="17" t="s">
        <v>126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134</v>
      </c>
      <c r="BK173" s="196">
        <f>ROUND(I173*H173,2)</f>
        <v>0</v>
      </c>
      <c r="BL173" s="17" t="s">
        <v>200</v>
      </c>
      <c r="BM173" s="195" t="s">
        <v>206</v>
      </c>
    </row>
    <row r="174" spans="1:65" s="2" customFormat="1" ht="21.75" customHeight="1">
      <c r="A174" s="34"/>
      <c r="B174" s="35"/>
      <c r="C174" s="183" t="s">
        <v>207</v>
      </c>
      <c r="D174" s="183" t="s">
        <v>129</v>
      </c>
      <c r="E174" s="184" t="s">
        <v>208</v>
      </c>
      <c r="F174" s="185" t="s">
        <v>209</v>
      </c>
      <c r="G174" s="186" t="s">
        <v>132</v>
      </c>
      <c r="H174" s="187">
        <v>2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>O174*H174</f>
        <v>0</v>
      </c>
      <c r="Q174" s="193">
        <v>0</v>
      </c>
      <c r="R174" s="193">
        <f>Q174*H174</f>
        <v>0</v>
      </c>
      <c r="S174" s="193">
        <v>0.00053</v>
      </c>
      <c r="T174" s="194">
        <f>S174*H174</f>
        <v>0.00106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200</v>
      </c>
      <c r="AT174" s="195" t="s">
        <v>129</v>
      </c>
      <c r="AU174" s="195" t="s">
        <v>134</v>
      </c>
      <c r="AY174" s="17" t="s">
        <v>126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134</v>
      </c>
      <c r="BK174" s="196">
        <f>ROUND(I174*H174,2)</f>
        <v>0</v>
      </c>
      <c r="BL174" s="17" t="s">
        <v>200</v>
      </c>
      <c r="BM174" s="195" t="s">
        <v>210</v>
      </c>
    </row>
    <row r="175" spans="2:51" s="13" customFormat="1" ht="12">
      <c r="B175" s="197"/>
      <c r="C175" s="198"/>
      <c r="D175" s="199" t="s">
        <v>136</v>
      </c>
      <c r="E175" s="200" t="s">
        <v>1</v>
      </c>
      <c r="F175" s="201" t="s">
        <v>211</v>
      </c>
      <c r="G175" s="198"/>
      <c r="H175" s="200" t="s">
        <v>1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136</v>
      </c>
      <c r="AU175" s="207" t="s">
        <v>134</v>
      </c>
      <c r="AV175" s="13" t="s">
        <v>81</v>
      </c>
      <c r="AW175" s="13" t="s">
        <v>31</v>
      </c>
      <c r="AX175" s="13" t="s">
        <v>73</v>
      </c>
      <c r="AY175" s="207" t="s">
        <v>126</v>
      </c>
    </row>
    <row r="176" spans="2:51" s="14" customFormat="1" ht="12">
      <c r="B176" s="208"/>
      <c r="C176" s="209"/>
      <c r="D176" s="199" t="s">
        <v>136</v>
      </c>
      <c r="E176" s="210" t="s">
        <v>1</v>
      </c>
      <c r="F176" s="211" t="s">
        <v>212</v>
      </c>
      <c r="G176" s="209"/>
      <c r="H176" s="212">
        <v>2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136</v>
      </c>
      <c r="AU176" s="218" t="s">
        <v>134</v>
      </c>
      <c r="AV176" s="14" t="s">
        <v>134</v>
      </c>
      <c r="AW176" s="14" t="s">
        <v>31</v>
      </c>
      <c r="AX176" s="14" t="s">
        <v>81</v>
      </c>
      <c r="AY176" s="218" t="s">
        <v>126</v>
      </c>
    </row>
    <row r="177" spans="1:65" s="2" customFormat="1" ht="24.15" customHeight="1">
      <c r="A177" s="34"/>
      <c r="B177" s="35"/>
      <c r="C177" s="183" t="s">
        <v>213</v>
      </c>
      <c r="D177" s="183" t="s">
        <v>129</v>
      </c>
      <c r="E177" s="184" t="s">
        <v>214</v>
      </c>
      <c r="F177" s="185" t="s">
        <v>215</v>
      </c>
      <c r="G177" s="186" t="s">
        <v>132</v>
      </c>
      <c r="H177" s="187">
        <v>1</v>
      </c>
      <c r="I177" s="188"/>
      <c r="J177" s="189">
        <f>ROUND(I177*H177,2)</f>
        <v>0</v>
      </c>
      <c r="K177" s="190"/>
      <c r="L177" s="39"/>
      <c r="M177" s="191" t="s">
        <v>1</v>
      </c>
      <c r="N177" s="192" t="s">
        <v>39</v>
      </c>
      <c r="O177" s="71"/>
      <c r="P177" s="193">
        <f>O177*H177</f>
        <v>0</v>
      </c>
      <c r="Q177" s="193">
        <v>0.00077</v>
      </c>
      <c r="R177" s="193">
        <f>Q177*H177</f>
        <v>0.00077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200</v>
      </c>
      <c r="AT177" s="195" t="s">
        <v>129</v>
      </c>
      <c r="AU177" s="195" t="s">
        <v>134</v>
      </c>
      <c r="AY177" s="17" t="s">
        <v>126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134</v>
      </c>
      <c r="BK177" s="196">
        <f>ROUND(I177*H177,2)</f>
        <v>0</v>
      </c>
      <c r="BL177" s="17" t="s">
        <v>200</v>
      </c>
      <c r="BM177" s="195" t="s">
        <v>216</v>
      </c>
    </row>
    <row r="178" spans="2:51" s="13" customFormat="1" ht="12">
      <c r="B178" s="197"/>
      <c r="C178" s="198"/>
      <c r="D178" s="199" t="s">
        <v>136</v>
      </c>
      <c r="E178" s="200" t="s">
        <v>1</v>
      </c>
      <c r="F178" s="201" t="s">
        <v>149</v>
      </c>
      <c r="G178" s="198"/>
      <c r="H178" s="200" t="s">
        <v>1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136</v>
      </c>
      <c r="AU178" s="207" t="s">
        <v>134</v>
      </c>
      <c r="AV178" s="13" t="s">
        <v>81</v>
      </c>
      <c r="AW178" s="13" t="s">
        <v>31</v>
      </c>
      <c r="AX178" s="13" t="s">
        <v>73</v>
      </c>
      <c r="AY178" s="207" t="s">
        <v>126</v>
      </c>
    </row>
    <row r="179" spans="2:51" s="14" customFormat="1" ht="12">
      <c r="B179" s="208"/>
      <c r="C179" s="209"/>
      <c r="D179" s="199" t="s">
        <v>136</v>
      </c>
      <c r="E179" s="210" t="s">
        <v>1</v>
      </c>
      <c r="F179" s="211" t="s">
        <v>81</v>
      </c>
      <c r="G179" s="209"/>
      <c r="H179" s="212">
        <v>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136</v>
      </c>
      <c r="AU179" s="218" t="s">
        <v>134</v>
      </c>
      <c r="AV179" s="14" t="s">
        <v>134</v>
      </c>
      <c r="AW179" s="14" t="s">
        <v>31</v>
      </c>
      <c r="AX179" s="14" t="s">
        <v>81</v>
      </c>
      <c r="AY179" s="218" t="s">
        <v>126</v>
      </c>
    </row>
    <row r="180" spans="1:65" s="2" customFormat="1" ht="24.15" customHeight="1">
      <c r="A180" s="34"/>
      <c r="B180" s="35"/>
      <c r="C180" s="183" t="s">
        <v>217</v>
      </c>
      <c r="D180" s="183" t="s">
        <v>129</v>
      </c>
      <c r="E180" s="184" t="s">
        <v>218</v>
      </c>
      <c r="F180" s="185" t="s">
        <v>219</v>
      </c>
      <c r="G180" s="186" t="s">
        <v>132</v>
      </c>
      <c r="H180" s="187">
        <v>2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39</v>
      </c>
      <c r="O180" s="71"/>
      <c r="P180" s="193">
        <f>O180*H180</f>
        <v>0</v>
      </c>
      <c r="Q180" s="193">
        <v>0.00028</v>
      </c>
      <c r="R180" s="193">
        <f>Q180*H180</f>
        <v>0.00056</v>
      </c>
      <c r="S180" s="193">
        <v>0</v>
      </c>
      <c r="T180" s="19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200</v>
      </c>
      <c r="AT180" s="195" t="s">
        <v>129</v>
      </c>
      <c r="AU180" s="195" t="s">
        <v>134</v>
      </c>
      <c r="AY180" s="17" t="s">
        <v>126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134</v>
      </c>
      <c r="BK180" s="196">
        <f>ROUND(I180*H180,2)</f>
        <v>0</v>
      </c>
      <c r="BL180" s="17" t="s">
        <v>200</v>
      </c>
      <c r="BM180" s="195" t="s">
        <v>220</v>
      </c>
    </row>
    <row r="181" spans="2:51" s="13" customFormat="1" ht="12">
      <c r="B181" s="197"/>
      <c r="C181" s="198"/>
      <c r="D181" s="199" t="s">
        <v>136</v>
      </c>
      <c r="E181" s="200" t="s">
        <v>1</v>
      </c>
      <c r="F181" s="201" t="s">
        <v>221</v>
      </c>
      <c r="G181" s="198"/>
      <c r="H181" s="200" t="s">
        <v>1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136</v>
      </c>
      <c r="AU181" s="207" t="s">
        <v>134</v>
      </c>
      <c r="AV181" s="13" t="s">
        <v>81</v>
      </c>
      <c r="AW181" s="13" t="s">
        <v>31</v>
      </c>
      <c r="AX181" s="13" t="s">
        <v>73</v>
      </c>
      <c r="AY181" s="207" t="s">
        <v>126</v>
      </c>
    </row>
    <row r="182" spans="2:51" s="14" customFormat="1" ht="12">
      <c r="B182" s="208"/>
      <c r="C182" s="209"/>
      <c r="D182" s="199" t="s">
        <v>136</v>
      </c>
      <c r="E182" s="210" t="s">
        <v>1</v>
      </c>
      <c r="F182" s="211" t="s">
        <v>212</v>
      </c>
      <c r="G182" s="209"/>
      <c r="H182" s="212">
        <v>2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136</v>
      </c>
      <c r="AU182" s="218" t="s">
        <v>134</v>
      </c>
      <c r="AV182" s="14" t="s">
        <v>134</v>
      </c>
      <c r="AW182" s="14" t="s">
        <v>31</v>
      </c>
      <c r="AX182" s="14" t="s">
        <v>81</v>
      </c>
      <c r="AY182" s="218" t="s">
        <v>126</v>
      </c>
    </row>
    <row r="183" spans="1:65" s="2" customFormat="1" ht="21.75" customHeight="1">
      <c r="A183" s="34"/>
      <c r="B183" s="35"/>
      <c r="C183" s="183" t="s">
        <v>200</v>
      </c>
      <c r="D183" s="183" t="s">
        <v>129</v>
      </c>
      <c r="E183" s="184" t="s">
        <v>222</v>
      </c>
      <c r="F183" s="185" t="s">
        <v>223</v>
      </c>
      <c r="G183" s="186" t="s">
        <v>132</v>
      </c>
      <c r="H183" s="187">
        <v>1</v>
      </c>
      <c r="I183" s="188"/>
      <c r="J183" s="189">
        <f>ROUND(I183*H183,2)</f>
        <v>0</v>
      </c>
      <c r="K183" s="190"/>
      <c r="L183" s="39"/>
      <c r="M183" s="191" t="s">
        <v>1</v>
      </c>
      <c r="N183" s="192" t="s">
        <v>39</v>
      </c>
      <c r="O183" s="71"/>
      <c r="P183" s="193">
        <f>O183*H183</f>
        <v>0</v>
      </c>
      <c r="Q183" s="193">
        <v>2E-05</v>
      </c>
      <c r="R183" s="193">
        <f>Q183*H183</f>
        <v>2E-05</v>
      </c>
      <c r="S183" s="193">
        <v>0</v>
      </c>
      <c r="T183" s="19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200</v>
      </c>
      <c r="AT183" s="195" t="s">
        <v>129</v>
      </c>
      <c r="AU183" s="195" t="s">
        <v>134</v>
      </c>
      <c r="AY183" s="17" t="s">
        <v>126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7" t="s">
        <v>134</v>
      </c>
      <c r="BK183" s="196">
        <f>ROUND(I183*H183,2)</f>
        <v>0</v>
      </c>
      <c r="BL183" s="17" t="s">
        <v>200</v>
      </c>
      <c r="BM183" s="195" t="s">
        <v>224</v>
      </c>
    </row>
    <row r="184" spans="2:51" s="13" customFormat="1" ht="12">
      <c r="B184" s="197"/>
      <c r="C184" s="198"/>
      <c r="D184" s="199" t="s">
        <v>136</v>
      </c>
      <c r="E184" s="200" t="s">
        <v>1</v>
      </c>
      <c r="F184" s="201" t="s">
        <v>225</v>
      </c>
      <c r="G184" s="198"/>
      <c r="H184" s="200" t="s">
        <v>1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136</v>
      </c>
      <c r="AU184" s="207" t="s">
        <v>134</v>
      </c>
      <c r="AV184" s="13" t="s">
        <v>81</v>
      </c>
      <c r="AW184" s="13" t="s">
        <v>31</v>
      </c>
      <c r="AX184" s="13" t="s">
        <v>73</v>
      </c>
      <c r="AY184" s="207" t="s">
        <v>126</v>
      </c>
    </row>
    <row r="185" spans="2:51" s="14" customFormat="1" ht="12">
      <c r="B185" s="208"/>
      <c r="C185" s="209"/>
      <c r="D185" s="199" t="s">
        <v>136</v>
      </c>
      <c r="E185" s="210" t="s">
        <v>1</v>
      </c>
      <c r="F185" s="211" t="s">
        <v>81</v>
      </c>
      <c r="G185" s="209"/>
      <c r="H185" s="212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136</v>
      </c>
      <c r="AU185" s="218" t="s">
        <v>134</v>
      </c>
      <c r="AV185" s="14" t="s">
        <v>134</v>
      </c>
      <c r="AW185" s="14" t="s">
        <v>31</v>
      </c>
      <c r="AX185" s="14" t="s">
        <v>81</v>
      </c>
      <c r="AY185" s="218" t="s">
        <v>126</v>
      </c>
    </row>
    <row r="186" spans="1:65" s="2" customFormat="1" ht="16.5" customHeight="1">
      <c r="A186" s="34"/>
      <c r="B186" s="35"/>
      <c r="C186" s="230" t="s">
        <v>226</v>
      </c>
      <c r="D186" s="230" t="s">
        <v>227</v>
      </c>
      <c r="E186" s="231" t="s">
        <v>228</v>
      </c>
      <c r="F186" s="232" t="s">
        <v>229</v>
      </c>
      <c r="G186" s="233" t="s">
        <v>230</v>
      </c>
      <c r="H186" s="234">
        <v>1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39</v>
      </c>
      <c r="O186" s="71"/>
      <c r="P186" s="193">
        <f>O186*H186</f>
        <v>0</v>
      </c>
      <c r="Q186" s="193">
        <v>0.00025</v>
      </c>
      <c r="R186" s="193">
        <f>Q186*H186</f>
        <v>0.00025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231</v>
      </c>
      <c r="AT186" s="195" t="s">
        <v>227</v>
      </c>
      <c r="AU186" s="195" t="s">
        <v>134</v>
      </c>
      <c r="AY186" s="17" t="s">
        <v>126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134</v>
      </c>
      <c r="BK186" s="196">
        <f>ROUND(I186*H186,2)</f>
        <v>0</v>
      </c>
      <c r="BL186" s="17" t="s">
        <v>200</v>
      </c>
      <c r="BM186" s="195" t="s">
        <v>232</v>
      </c>
    </row>
    <row r="187" spans="1:65" s="2" customFormat="1" ht="24.15" customHeight="1">
      <c r="A187" s="34"/>
      <c r="B187" s="35"/>
      <c r="C187" s="183" t="s">
        <v>233</v>
      </c>
      <c r="D187" s="183" t="s">
        <v>129</v>
      </c>
      <c r="E187" s="184" t="s">
        <v>234</v>
      </c>
      <c r="F187" s="185" t="s">
        <v>235</v>
      </c>
      <c r="G187" s="186" t="s">
        <v>166</v>
      </c>
      <c r="H187" s="187">
        <v>0.002</v>
      </c>
      <c r="I187" s="188"/>
      <c r="J187" s="189">
        <f>ROUND(I187*H187,2)</f>
        <v>0</v>
      </c>
      <c r="K187" s="190"/>
      <c r="L187" s="39"/>
      <c r="M187" s="191" t="s">
        <v>1</v>
      </c>
      <c r="N187" s="192" t="s">
        <v>39</v>
      </c>
      <c r="O187" s="71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200</v>
      </c>
      <c r="AT187" s="195" t="s">
        <v>129</v>
      </c>
      <c r="AU187" s="195" t="s">
        <v>134</v>
      </c>
      <c r="AY187" s="17" t="s">
        <v>126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7" t="s">
        <v>134</v>
      </c>
      <c r="BK187" s="196">
        <f>ROUND(I187*H187,2)</f>
        <v>0</v>
      </c>
      <c r="BL187" s="17" t="s">
        <v>200</v>
      </c>
      <c r="BM187" s="195" t="s">
        <v>236</v>
      </c>
    </row>
    <row r="188" spans="1:65" s="2" customFormat="1" ht="24.15" customHeight="1">
      <c r="A188" s="34"/>
      <c r="B188" s="35"/>
      <c r="C188" s="183" t="s">
        <v>237</v>
      </c>
      <c r="D188" s="183" t="s">
        <v>129</v>
      </c>
      <c r="E188" s="184" t="s">
        <v>238</v>
      </c>
      <c r="F188" s="185" t="s">
        <v>239</v>
      </c>
      <c r="G188" s="186" t="s">
        <v>166</v>
      </c>
      <c r="H188" s="187">
        <v>0.002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39</v>
      </c>
      <c r="O188" s="71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200</v>
      </c>
      <c r="AT188" s="195" t="s">
        <v>129</v>
      </c>
      <c r="AU188" s="195" t="s">
        <v>134</v>
      </c>
      <c r="AY188" s="17" t="s">
        <v>126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134</v>
      </c>
      <c r="BK188" s="196">
        <f>ROUND(I188*H188,2)</f>
        <v>0</v>
      </c>
      <c r="BL188" s="17" t="s">
        <v>200</v>
      </c>
      <c r="BM188" s="195" t="s">
        <v>240</v>
      </c>
    </row>
    <row r="189" spans="2:63" s="12" customFormat="1" ht="22.95" customHeight="1">
      <c r="B189" s="167"/>
      <c r="C189" s="168"/>
      <c r="D189" s="169" t="s">
        <v>72</v>
      </c>
      <c r="E189" s="181" t="s">
        <v>241</v>
      </c>
      <c r="F189" s="181" t="s">
        <v>242</v>
      </c>
      <c r="G189" s="168"/>
      <c r="H189" s="168"/>
      <c r="I189" s="171"/>
      <c r="J189" s="182">
        <f>BK189</f>
        <v>0</v>
      </c>
      <c r="K189" s="168"/>
      <c r="L189" s="173"/>
      <c r="M189" s="174"/>
      <c r="N189" s="175"/>
      <c r="O189" s="175"/>
      <c r="P189" s="176">
        <f>SUM(P190:P219)</f>
        <v>0</v>
      </c>
      <c r="Q189" s="175"/>
      <c r="R189" s="176">
        <f>SUM(R190:R219)</f>
        <v>0.010180000000000002</v>
      </c>
      <c r="S189" s="175"/>
      <c r="T189" s="177">
        <f>SUM(T190:T219)</f>
        <v>0.08106000000000001</v>
      </c>
      <c r="AR189" s="178" t="s">
        <v>134</v>
      </c>
      <c r="AT189" s="179" t="s">
        <v>72</v>
      </c>
      <c r="AU189" s="179" t="s">
        <v>81</v>
      </c>
      <c r="AY189" s="178" t="s">
        <v>126</v>
      </c>
      <c r="BK189" s="180">
        <f>SUM(BK190:BK219)</f>
        <v>0</v>
      </c>
    </row>
    <row r="190" spans="1:65" s="2" customFormat="1" ht="24.15" customHeight="1">
      <c r="A190" s="34"/>
      <c r="B190" s="35"/>
      <c r="C190" s="183" t="s">
        <v>243</v>
      </c>
      <c r="D190" s="183" t="s">
        <v>129</v>
      </c>
      <c r="E190" s="184" t="s">
        <v>244</v>
      </c>
      <c r="F190" s="185" t="s">
        <v>245</v>
      </c>
      <c r="G190" s="186" t="s">
        <v>246</v>
      </c>
      <c r="H190" s="187">
        <v>1</v>
      </c>
      <c r="I190" s="188"/>
      <c r="J190" s="189">
        <f>ROUND(I190*H190,2)</f>
        <v>0</v>
      </c>
      <c r="K190" s="190"/>
      <c r="L190" s="39"/>
      <c r="M190" s="191" t="s">
        <v>1</v>
      </c>
      <c r="N190" s="192" t="s">
        <v>39</v>
      </c>
      <c r="O190" s="71"/>
      <c r="P190" s="193">
        <f>O190*H190</f>
        <v>0</v>
      </c>
      <c r="Q190" s="193">
        <v>0</v>
      </c>
      <c r="R190" s="193">
        <f>Q190*H190</f>
        <v>0</v>
      </c>
      <c r="S190" s="193">
        <v>0.0092</v>
      </c>
      <c r="T190" s="194">
        <f>S190*H190</f>
        <v>0.0092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200</v>
      </c>
      <c r="AT190" s="195" t="s">
        <v>129</v>
      </c>
      <c r="AU190" s="195" t="s">
        <v>134</v>
      </c>
      <c r="AY190" s="17" t="s">
        <v>126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134</v>
      </c>
      <c r="BK190" s="196">
        <f>ROUND(I190*H190,2)</f>
        <v>0</v>
      </c>
      <c r="BL190" s="17" t="s">
        <v>200</v>
      </c>
      <c r="BM190" s="195" t="s">
        <v>247</v>
      </c>
    </row>
    <row r="191" spans="1:65" s="2" customFormat="1" ht="33" customHeight="1">
      <c r="A191" s="34"/>
      <c r="B191" s="35"/>
      <c r="C191" s="183" t="s">
        <v>7</v>
      </c>
      <c r="D191" s="183" t="s">
        <v>129</v>
      </c>
      <c r="E191" s="184" t="s">
        <v>248</v>
      </c>
      <c r="F191" s="185" t="s">
        <v>249</v>
      </c>
      <c r="G191" s="186" t="s">
        <v>246</v>
      </c>
      <c r="H191" s="187">
        <v>1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39</v>
      </c>
      <c r="O191" s="71"/>
      <c r="P191" s="193">
        <f>O191*H191</f>
        <v>0</v>
      </c>
      <c r="Q191" s="193">
        <v>0.00493</v>
      </c>
      <c r="R191" s="193">
        <f>Q191*H191</f>
        <v>0.00493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200</v>
      </c>
      <c r="AT191" s="195" t="s">
        <v>129</v>
      </c>
      <c r="AU191" s="195" t="s">
        <v>134</v>
      </c>
      <c r="AY191" s="17" t="s">
        <v>126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134</v>
      </c>
      <c r="BK191" s="196">
        <f>ROUND(I191*H191,2)</f>
        <v>0</v>
      </c>
      <c r="BL191" s="17" t="s">
        <v>200</v>
      </c>
      <c r="BM191" s="195" t="s">
        <v>250</v>
      </c>
    </row>
    <row r="192" spans="1:65" s="2" customFormat="1" ht="16.5" customHeight="1">
      <c r="A192" s="34"/>
      <c r="B192" s="35"/>
      <c r="C192" s="183" t="s">
        <v>251</v>
      </c>
      <c r="D192" s="183" t="s">
        <v>129</v>
      </c>
      <c r="E192" s="184" t="s">
        <v>252</v>
      </c>
      <c r="F192" s="185" t="s">
        <v>253</v>
      </c>
      <c r="G192" s="186" t="s">
        <v>246</v>
      </c>
      <c r="H192" s="187">
        <v>1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39</v>
      </c>
      <c r="O192" s="71"/>
      <c r="P192" s="193">
        <f>O192*H192</f>
        <v>0</v>
      </c>
      <c r="Q192" s="193">
        <v>0</v>
      </c>
      <c r="R192" s="193">
        <f>Q192*H192</f>
        <v>0</v>
      </c>
      <c r="S192" s="193">
        <v>0.067</v>
      </c>
      <c r="T192" s="194">
        <f>S192*H192</f>
        <v>0.067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200</v>
      </c>
      <c r="AT192" s="195" t="s">
        <v>129</v>
      </c>
      <c r="AU192" s="195" t="s">
        <v>134</v>
      </c>
      <c r="AY192" s="17" t="s">
        <v>126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134</v>
      </c>
      <c r="BK192" s="196">
        <f>ROUND(I192*H192,2)</f>
        <v>0</v>
      </c>
      <c r="BL192" s="17" t="s">
        <v>200</v>
      </c>
      <c r="BM192" s="195" t="s">
        <v>254</v>
      </c>
    </row>
    <row r="193" spans="1:65" s="2" customFormat="1" ht="16.5" customHeight="1">
      <c r="A193" s="34"/>
      <c r="B193" s="35"/>
      <c r="C193" s="183" t="s">
        <v>255</v>
      </c>
      <c r="D193" s="183" t="s">
        <v>129</v>
      </c>
      <c r="E193" s="184" t="s">
        <v>256</v>
      </c>
      <c r="F193" s="185" t="s">
        <v>257</v>
      </c>
      <c r="G193" s="186" t="s">
        <v>246</v>
      </c>
      <c r="H193" s="187">
        <v>1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39</v>
      </c>
      <c r="O193" s="71"/>
      <c r="P193" s="193">
        <f>O193*H193</f>
        <v>0</v>
      </c>
      <c r="Q193" s="193">
        <v>0</v>
      </c>
      <c r="R193" s="193">
        <f>Q193*H193</f>
        <v>0</v>
      </c>
      <c r="S193" s="193">
        <v>0.00156</v>
      </c>
      <c r="T193" s="194">
        <f>S193*H193</f>
        <v>0.00156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200</v>
      </c>
      <c r="AT193" s="195" t="s">
        <v>129</v>
      </c>
      <c r="AU193" s="195" t="s">
        <v>134</v>
      </c>
      <c r="AY193" s="17" t="s">
        <v>126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134</v>
      </c>
      <c r="BK193" s="196">
        <f>ROUND(I193*H193,2)</f>
        <v>0</v>
      </c>
      <c r="BL193" s="17" t="s">
        <v>200</v>
      </c>
      <c r="BM193" s="195" t="s">
        <v>258</v>
      </c>
    </row>
    <row r="194" spans="2:51" s="13" customFormat="1" ht="12">
      <c r="B194" s="197"/>
      <c r="C194" s="198"/>
      <c r="D194" s="199" t="s">
        <v>136</v>
      </c>
      <c r="E194" s="200" t="s">
        <v>1</v>
      </c>
      <c r="F194" s="201" t="s">
        <v>259</v>
      </c>
      <c r="G194" s="198"/>
      <c r="H194" s="200" t="s">
        <v>1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136</v>
      </c>
      <c r="AU194" s="207" t="s">
        <v>134</v>
      </c>
      <c r="AV194" s="13" t="s">
        <v>81</v>
      </c>
      <c r="AW194" s="13" t="s">
        <v>31</v>
      </c>
      <c r="AX194" s="13" t="s">
        <v>73</v>
      </c>
      <c r="AY194" s="207" t="s">
        <v>126</v>
      </c>
    </row>
    <row r="195" spans="2:51" s="14" customFormat="1" ht="12">
      <c r="B195" s="208"/>
      <c r="C195" s="209"/>
      <c r="D195" s="199" t="s">
        <v>136</v>
      </c>
      <c r="E195" s="210" t="s">
        <v>1</v>
      </c>
      <c r="F195" s="211" t="s">
        <v>81</v>
      </c>
      <c r="G195" s="209"/>
      <c r="H195" s="212">
        <v>1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136</v>
      </c>
      <c r="AU195" s="218" t="s">
        <v>134</v>
      </c>
      <c r="AV195" s="14" t="s">
        <v>134</v>
      </c>
      <c r="AW195" s="14" t="s">
        <v>31</v>
      </c>
      <c r="AX195" s="14" t="s">
        <v>81</v>
      </c>
      <c r="AY195" s="218" t="s">
        <v>126</v>
      </c>
    </row>
    <row r="196" spans="1:65" s="2" customFormat="1" ht="16.5" customHeight="1">
      <c r="A196" s="34"/>
      <c r="B196" s="35"/>
      <c r="C196" s="183" t="s">
        <v>260</v>
      </c>
      <c r="D196" s="183" t="s">
        <v>129</v>
      </c>
      <c r="E196" s="184" t="s">
        <v>261</v>
      </c>
      <c r="F196" s="185" t="s">
        <v>262</v>
      </c>
      <c r="G196" s="186" t="s">
        <v>246</v>
      </c>
      <c r="H196" s="187">
        <v>1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39</v>
      </c>
      <c r="O196" s="71"/>
      <c r="P196" s="193">
        <f>O196*H196</f>
        <v>0</v>
      </c>
      <c r="Q196" s="193">
        <v>0</v>
      </c>
      <c r="R196" s="193">
        <f>Q196*H196</f>
        <v>0</v>
      </c>
      <c r="S196" s="193">
        <v>0.00086</v>
      </c>
      <c r="T196" s="194">
        <f>S196*H196</f>
        <v>0.00086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200</v>
      </c>
      <c r="AT196" s="195" t="s">
        <v>129</v>
      </c>
      <c r="AU196" s="195" t="s">
        <v>134</v>
      </c>
      <c r="AY196" s="17" t="s">
        <v>126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134</v>
      </c>
      <c r="BK196" s="196">
        <f>ROUND(I196*H196,2)</f>
        <v>0</v>
      </c>
      <c r="BL196" s="17" t="s">
        <v>200</v>
      </c>
      <c r="BM196" s="195" t="s">
        <v>263</v>
      </c>
    </row>
    <row r="197" spans="2:51" s="13" customFormat="1" ht="12">
      <c r="B197" s="197"/>
      <c r="C197" s="198"/>
      <c r="D197" s="199" t="s">
        <v>136</v>
      </c>
      <c r="E197" s="200" t="s">
        <v>1</v>
      </c>
      <c r="F197" s="201" t="s">
        <v>151</v>
      </c>
      <c r="G197" s="198"/>
      <c r="H197" s="200" t="s">
        <v>1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136</v>
      </c>
      <c r="AU197" s="207" t="s">
        <v>134</v>
      </c>
      <c r="AV197" s="13" t="s">
        <v>81</v>
      </c>
      <c r="AW197" s="13" t="s">
        <v>31</v>
      </c>
      <c r="AX197" s="13" t="s">
        <v>73</v>
      </c>
      <c r="AY197" s="207" t="s">
        <v>126</v>
      </c>
    </row>
    <row r="198" spans="2:51" s="14" customFormat="1" ht="12">
      <c r="B198" s="208"/>
      <c r="C198" s="209"/>
      <c r="D198" s="199" t="s">
        <v>136</v>
      </c>
      <c r="E198" s="210" t="s">
        <v>1</v>
      </c>
      <c r="F198" s="211" t="s">
        <v>81</v>
      </c>
      <c r="G198" s="209"/>
      <c r="H198" s="212">
        <v>1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136</v>
      </c>
      <c r="AU198" s="218" t="s">
        <v>134</v>
      </c>
      <c r="AV198" s="14" t="s">
        <v>134</v>
      </c>
      <c r="AW198" s="14" t="s">
        <v>31</v>
      </c>
      <c r="AX198" s="14" t="s">
        <v>81</v>
      </c>
      <c r="AY198" s="218" t="s">
        <v>126</v>
      </c>
    </row>
    <row r="199" spans="1:65" s="2" customFormat="1" ht="24.15" customHeight="1">
      <c r="A199" s="34"/>
      <c r="B199" s="35"/>
      <c r="C199" s="183" t="s">
        <v>264</v>
      </c>
      <c r="D199" s="183" t="s">
        <v>129</v>
      </c>
      <c r="E199" s="184" t="s">
        <v>265</v>
      </c>
      <c r="F199" s="185" t="s">
        <v>266</v>
      </c>
      <c r="G199" s="186" t="s">
        <v>132</v>
      </c>
      <c r="H199" s="187">
        <v>1</v>
      </c>
      <c r="I199" s="188"/>
      <c r="J199" s="189">
        <f>ROUND(I199*H199,2)</f>
        <v>0</v>
      </c>
      <c r="K199" s="190"/>
      <c r="L199" s="39"/>
      <c r="M199" s="191" t="s">
        <v>1</v>
      </c>
      <c r="N199" s="192" t="s">
        <v>39</v>
      </c>
      <c r="O199" s="71"/>
      <c r="P199" s="193">
        <f>O199*H199</f>
        <v>0</v>
      </c>
      <c r="Q199" s="193">
        <v>4E-05</v>
      </c>
      <c r="R199" s="193">
        <f>Q199*H199</f>
        <v>4E-05</v>
      </c>
      <c r="S199" s="193">
        <v>0</v>
      </c>
      <c r="T199" s="19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200</v>
      </c>
      <c r="AT199" s="195" t="s">
        <v>129</v>
      </c>
      <c r="AU199" s="195" t="s">
        <v>134</v>
      </c>
      <c r="AY199" s="17" t="s">
        <v>126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7" t="s">
        <v>134</v>
      </c>
      <c r="BK199" s="196">
        <f>ROUND(I199*H199,2)</f>
        <v>0</v>
      </c>
      <c r="BL199" s="17" t="s">
        <v>200</v>
      </c>
      <c r="BM199" s="195" t="s">
        <v>267</v>
      </c>
    </row>
    <row r="200" spans="2:51" s="13" customFormat="1" ht="12">
      <c r="B200" s="197"/>
      <c r="C200" s="198"/>
      <c r="D200" s="199" t="s">
        <v>136</v>
      </c>
      <c r="E200" s="200" t="s">
        <v>1</v>
      </c>
      <c r="F200" s="201" t="s">
        <v>268</v>
      </c>
      <c r="G200" s="198"/>
      <c r="H200" s="200" t="s">
        <v>1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136</v>
      </c>
      <c r="AU200" s="207" t="s">
        <v>134</v>
      </c>
      <c r="AV200" s="13" t="s">
        <v>81</v>
      </c>
      <c r="AW200" s="13" t="s">
        <v>31</v>
      </c>
      <c r="AX200" s="13" t="s">
        <v>73</v>
      </c>
      <c r="AY200" s="207" t="s">
        <v>126</v>
      </c>
    </row>
    <row r="201" spans="2:51" s="14" customFormat="1" ht="12">
      <c r="B201" s="208"/>
      <c r="C201" s="209"/>
      <c r="D201" s="199" t="s">
        <v>136</v>
      </c>
      <c r="E201" s="210" t="s">
        <v>1</v>
      </c>
      <c r="F201" s="211" t="s">
        <v>81</v>
      </c>
      <c r="G201" s="209"/>
      <c r="H201" s="212">
        <v>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136</v>
      </c>
      <c r="AU201" s="218" t="s">
        <v>134</v>
      </c>
      <c r="AV201" s="14" t="s">
        <v>134</v>
      </c>
      <c r="AW201" s="14" t="s">
        <v>31</v>
      </c>
      <c r="AX201" s="14" t="s">
        <v>81</v>
      </c>
      <c r="AY201" s="218" t="s">
        <v>126</v>
      </c>
    </row>
    <row r="202" spans="1:65" s="2" customFormat="1" ht="16.5" customHeight="1">
      <c r="A202" s="34"/>
      <c r="B202" s="35"/>
      <c r="C202" s="230" t="s">
        <v>269</v>
      </c>
      <c r="D202" s="230" t="s">
        <v>227</v>
      </c>
      <c r="E202" s="231" t="s">
        <v>270</v>
      </c>
      <c r="F202" s="232" t="s">
        <v>271</v>
      </c>
      <c r="G202" s="233" t="s">
        <v>132</v>
      </c>
      <c r="H202" s="234">
        <v>1</v>
      </c>
      <c r="I202" s="235"/>
      <c r="J202" s="236">
        <f>ROUND(I202*H202,2)</f>
        <v>0</v>
      </c>
      <c r="K202" s="237"/>
      <c r="L202" s="238"/>
      <c r="M202" s="239" t="s">
        <v>1</v>
      </c>
      <c r="N202" s="240" t="s">
        <v>39</v>
      </c>
      <c r="O202" s="71"/>
      <c r="P202" s="193">
        <f>O202*H202</f>
        <v>0</v>
      </c>
      <c r="Q202" s="193">
        <v>0.00147</v>
      </c>
      <c r="R202" s="193">
        <f>Q202*H202</f>
        <v>0.00147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231</v>
      </c>
      <c r="AT202" s="195" t="s">
        <v>227</v>
      </c>
      <c r="AU202" s="195" t="s">
        <v>134</v>
      </c>
      <c r="AY202" s="17" t="s">
        <v>126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134</v>
      </c>
      <c r="BK202" s="196">
        <f>ROUND(I202*H202,2)</f>
        <v>0</v>
      </c>
      <c r="BL202" s="17" t="s">
        <v>200</v>
      </c>
      <c r="BM202" s="195" t="s">
        <v>272</v>
      </c>
    </row>
    <row r="203" spans="1:65" s="2" customFormat="1" ht="24.15" customHeight="1">
      <c r="A203" s="34"/>
      <c r="B203" s="35"/>
      <c r="C203" s="183" t="s">
        <v>273</v>
      </c>
      <c r="D203" s="183" t="s">
        <v>129</v>
      </c>
      <c r="E203" s="184" t="s">
        <v>274</v>
      </c>
      <c r="F203" s="185" t="s">
        <v>275</v>
      </c>
      <c r="G203" s="186" t="s">
        <v>132</v>
      </c>
      <c r="H203" s="187">
        <v>1</v>
      </c>
      <c r="I203" s="188"/>
      <c r="J203" s="189">
        <f>ROUND(I203*H203,2)</f>
        <v>0</v>
      </c>
      <c r="K203" s="190"/>
      <c r="L203" s="39"/>
      <c r="M203" s="191" t="s">
        <v>1</v>
      </c>
      <c r="N203" s="192" t="s">
        <v>39</v>
      </c>
      <c r="O203" s="71"/>
      <c r="P203" s="193">
        <f>O203*H203</f>
        <v>0</v>
      </c>
      <c r="Q203" s="193">
        <v>0.00012</v>
      </c>
      <c r="R203" s="193">
        <f>Q203*H203</f>
        <v>0.00012</v>
      </c>
      <c r="S203" s="193">
        <v>0</v>
      </c>
      <c r="T203" s="19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200</v>
      </c>
      <c r="AT203" s="195" t="s">
        <v>129</v>
      </c>
      <c r="AU203" s="195" t="s">
        <v>134</v>
      </c>
      <c r="AY203" s="17" t="s">
        <v>126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7" t="s">
        <v>134</v>
      </c>
      <c r="BK203" s="196">
        <f>ROUND(I203*H203,2)</f>
        <v>0</v>
      </c>
      <c r="BL203" s="17" t="s">
        <v>200</v>
      </c>
      <c r="BM203" s="195" t="s">
        <v>276</v>
      </c>
    </row>
    <row r="204" spans="1:65" s="2" customFormat="1" ht="16.5" customHeight="1">
      <c r="A204" s="34"/>
      <c r="B204" s="35"/>
      <c r="C204" s="230" t="s">
        <v>277</v>
      </c>
      <c r="D204" s="230" t="s">
        <v>227</v>
      </c>
      <c r="E204" s="231" t="s">
        <v>278</v>
      </c>
      <c r="F204" s="232" t="s">
        <v>279</v>
      </c>
      <c r="G204" s="233" t="s">
        <v>132</v>
      </c>
      <c r="H204" s="234">
        <v>1</v>
      </c>
      <c r="I204" s="235"/>
      <c r="J204" s="236">
        <f>ROUND(I204*H204,2)</f>
        <v>0</v>
      </c>
      <c r="K204" s="237"/>
      <c r="L204" s="238"/>
      <c r="M204" s="239" t="s">
        <v>1</v>
      </c>
      <c r="N204" s="240" t="s">
        <v>39</v>
      </c>
      <c r="O204" s="71"/>
      <c r="P204" s="193">
        <f>O204*H204</f>
        <v>0</v>
      </c>
      <c r="Q204" s="193">
        <v>0.0018</v>
      </c>
      <c r="R204" s="193">
        <f>Q204*H204</f>
        <v>0.0018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231</v>
      </c>
      <c r="AT204" s="195" t="s">
        <v>227</v>
      </c>
      <c r="AU204" s="195" t="s">
        <v>134</v>
      </c>
      <c r="AY204" s="17" t="s">
        <v>126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134</v>
      </c>
      <c r="BK204" s="196">
        <f>ROUND(I204*H204,2)</f>
        <v>0</v>
      </c>
      <c r="BL204" s="17" t="s">
        <v>200</v>
      </c>
      <c r="BM204" s="195" t="s">
        <v>280</v>
      </c>
    </row>
    <row r="205" spans="1:65" s="2" customFormat="1" ht="16.5" customHeight="1">
      <c r="A205" s="34"/>
      <c r="B205" s="35"/>
      <c r="C205" s="230" t="s">
        <v>281</v>
      </c>
      <c r="D205" s="230" t="s">
        <v>227</v>
      </c>
      <c r="E205" s="231" t="s">
        <v>282</v>
      </c>
      <c r="F205" s="232" t="s">
        <v>283</v>
      </c>
      <c r="G205" s="233" t="s">
        <v>284</v>
      </c>
      <c r="H205" s="234">
        <v>1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39</v>
      </c>
      <c r="O205" s="71"/>
      <c r="P205" s="193">
        <f>O205*H205</f>
        <v>0</v>
      </c>
      <c r="Q205" s="193">
        <v>0.00098</v>
      </c>
      <c r="R205" s="193">
        <f>Q205*H205</f>
        <v>0.00098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231</v>
      </c>
      <c r="AT205" s="195" t="s">
        <v>227</v>
      </c>
      <c r="AU205" s="195" t="s">
        <v>134</v>
      </c>
      <c r="AY205" s="17" t="s">
        <v>126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134</v>
      </c>
      <c r="BK205" s="196">
        <f>ROUND(I205*H205,2)</f>
        <v>0</v>
      </c>
      <c r="BL205" s="17" t="s">
        <v>200</v>
      </c>
      <c r="BM205" s="195" t="s">
        <v>285</v>
      </c>
    </row>
    <row r="206" spans="1:65" s="2" customFormat="1" ht="16.5" customHeight="1">
      <c r="A206" s="34"/>
      <c r="B206" s="35"/>
      <c r="C206" s="183" t="s">
        <v>286</v>
      </c>
      <c r="D206" s="183" t="s">
        <v>129</v>
      </c>
      <c r="E206" s="184" t="s">
        <v>287</v>
      </c>
      <c r="F206" s="185" t="s">
        <v>288</v>
      </c>
      <c r="G206" s="186" t="s">
        <v>132</v>
      </c>
      <c r="H206" s="187">
        <v>2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39</v>
      </c>
      <c r="O206" s="71"/>
      <c r="P206" s="193">
        <f>O206*H206</f>
        <v>0</v>
      </c>
      <c r="Q206" s="193">
        <v>0</v>
      </c>
      <c r="R206" s="193">
        <f>Q206*H206</f>
        <v>0</v>
      </c>
      <c r="S206" s="193">
        <v>0.00122</v>
      </c>
      <c r="T206" s="194">
        <f>S206*H206</f>
        <v>0.00244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200</v>
      </c>
      <c r="AT206" s="195" t="s">
        <v>129</v>
      </c>
      <c r="AU206" s="195" t="s">
        <v>134</v>
      </c>
      <c r="AY206" s="17" t="s">
        <v>126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134</v>
      </c>
      <c r="BK206" s="196">
        <f>ROUND(I206*H206,2)</f>
        <v>0</v>
      </c>
      <c r="BL206" s="17" t="s">
        <v>200</v>
      </c>
      <c r="BM206" s="195" t="s">
        <v>289</v>
      </c>
    </row>
    <row r="207" spans="2:51" s="13" customFormat="1" ht="12">
      <c r="B207" s="197"/>
      <c r="C207" s="198"/>
      <c r="D207" s="199" t="s">
        <v>136</v>
      </c>
      <c r="E207" s="200" t="s">
        <v>1</v>
      </c>
      <c r="F207" s="201" t="s">
        <v>268</v>
      </c>
      <c r="G207" s="198"/>
      <c r="H207" s="200" t="s">
        <v>1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136</v>
      </c>
      <c r="AU207" s="207" t="s">
        <v>134</v>
      </c>
      <c r="AV207" s="13" t="s">
        <v>81</v>
      </c>
      <c r="AW207" s="13" t="s">
        <v>31</v>
      </c>
      <c r="AX207" s="13" t="s">
        <v>73</v>
      </c>
      <c r="AY207" s="207" t="s">
        <v>126</v>
      </c>
    </row>
    <row r="208" spans="2:51" s="14" customFormat="1" ht="12">
      <c r="B208" s="208"/>
      <c r="C208" s="209"/>
      <c r="D208" s="199" t="s">
        <v>136</v>
      </c>
      <c r="E208" s="210" t="s">
        <v>1</v>
      </c>
      <c r="F208" s="211" t="s">
        <v>81</v>
      </c>
      <c r="G208" s="209"/>
      <c r="H208" s="212">
        <v>1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136</v>
      </c>
      <c r="AU208" s="218" t="s">
        <v>134</v>
      </c>
      <c r="AV208" s="14" t="s">
        <v>134</v>
      </c>
      <c r="AW208" s="14" t="s">
        <v>31</v>
      </c>
      <c r="AX208" s="14" t="s">
        <v>73</v>
      </c>
      <c r="AY208" s="218" t="s">
        <v>126</v>
      </c>
    </row>
    <row r="209" spans="2:51" s="13" customFormat="1" ht="12">
      <c r="B209" s="197"/>
      <c r="C209" s="198"/>
      <c r="D209" s="199" t="s">
        <v>136</v>
      </c>
      <c r="E209" s="200" t="s">
        <v>1</v>
      </c>
      <c r="F209" s="201" t="s">
        <v>290</v>
      </c>
      <c r="G209" s="198"/>
      <c r="H209" s="200" t="s">
        <v>1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136</v>
      </c>
      <c r="AU209" s="207" t="s">
        <v>134</v>
      </c>
      <c r="AV209" s="13" t="s">
        <v>81</v>
      </c>
      <c r="AW209" s="13" t="s">
        <v>31</v>
      </c>
      <c r="AX209" s="13" t="s">
        <v>73</v>
      </c>
      <c r="AY209" s="207" t="s">
        <v>126</v>
      </c>
    </row>
    <row r="210" spans="2:51" s="14" customFormat="1" ht="12">
      <c r="B210" s="208"/>
      <c r="C210" s="209"/>
      <c r="D210" s="199" t="s">
        <v>136</v>
      </c>
      <c r="E210" s="210" t="s">
        <v>1</v>
      </c>
      <c r="F210" s="211" t="s">
        <v>81</v>
      </c>
      <c r="G210" s="209"/>
      <c r="H210" s="212">
        <v>1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136</v>
      </c>
      <c r="AU210" s="218" t="s">
        <v>134</v>
      </c>
      <c r="AV210" s="14" t="s">
        <v>134</v>
      </c>
      <c r="AW210" s="14" t="s">
        <v>31</v>
      </c>
      <c r="AX210" s="14" t="s">
        <v>73</v>
      </c>
      <c r="AY210" s="218" t="s">
        <v>126</v>
      </c>
    </row>
    <row r="211" spans="2:51" s="15" customFormat="1" ht="12">
      <c r="B211" s="219"/>
      <c r="C211" s="220"/>
      <c r="D211" s="199" t="s">
        <v>136</v>
      </c>
      <c r="E211" s="221" t="s">
        <v>1</v>
      </c>
      <c r="F211" s="222" t="s">
        <v>155</v>
      </c>
      <c r="G211" s="220"/>
      <c r="H211" s="223">
        <v>2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136</v>
      </c>
      <c r="AU211" s="229" t="s">
        <v>134</v>
      </c>
      <c r="AV211" s="15" t="s">
        <v>133</v>
      </c>
      <c r="AW211" s="15" t="s">
        <v>31</v>
      </c>
      <c r="AX211" s="15" t="s">
        <v>81</v>
      </c>
      <c r="AY211" s="229" t="s">
        <v>126</v>
      </c>
    </row>
    <row r="212" spans="1:65" s="2" customFormat="1" ht="21.75" customHeight="1">
      <c r="A212" s="34"/>
      <c r="B212" s="35"/>
      <c r="C212" s="183" t="s">
        <v>291</v>
      </c>
      <c r="D212" s="183" t="s">
        <v>129</v>
      </c>
      <c r="E212" s="184" t="s">
        <v>292</v>
      </c>
      <c r="F212" s="185" t="s">
        <v>293</v>
      </c>
      <c r="G212" s="186" t="s">
        <v>132</v>
      </c>
      <c r="H212" s="187">
        <v>1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39</v>
      </c>
      <c r="O212" s="71"/>
      <c r="P212" s="193">
        <f>O212*H212</f>
        <v>0</v>
      </c>
      <c r="Q212" s="193">
        <v>0.00015</v>
      </c>
      <c r="R212" s="193">
        <f>Q212*H212</f>
        <v>0.00015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200</v>
      </c>
      <c r="AT212" s="195" t="s">
        <v>129</v>
      </c>
      <c r="AU212" s="195" t="s">
        <v>134</v>
      </c>
      <c r="AY212" s="17" t="s">
        <v>126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134</v>
      </c>
      <c r="BK212" s="196">
        <f>ROUND(I212*H212,2)</f>
        <v>0</v>
      </c>
      <c r="BL212" s="17" t="s">
        <v>200</v>
      </c>
      <c r="BM212" s="195" t="s">
        <v>294</v>
      </c>
    </row>
    <row r="213" spans="2:51" s="13" customFormat="1" ht="12">
      <c r="B213" s="197"/>
      <c r="C213" s="198"/>
      <c r="D213" s="199" t="s">
        <v>136</v>
      </c>
      <c r="E213" s="200" t="s">
        <v>1</v>
      </c>
      <c r="F213" s="201" t="s">
        <v>290</v>
      </c>
      <c r="G213" s="198"/>
      <c r="H213" s="200" t="s">
        <v>1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136</v>
      </c>
      <c r="AU213" s="207" t="s">
        <v>134</v>
      </c>
      <c r="AV213" s="13" t="s">
        <v>81</v>
      </c>
      <c r="AW213" s="13" t="s">
        <v>31</v>
      </c>
      <c r="AX213" s="13" t="s">
        <v>73</v>
      </c>
      <c r="AY213" s="207" t="s">
        <v>126</v>
      </c>
    </row>
    <row r="214" spans="2:51" s="14" customFormat="1" ht="12">
      <c r="B214" s="208"/>
      <c r="C214" s="209"/>
      <c r="D214" s="199" t="s">
        <v>136</v>
      </c>
      <c r="E214" s="210" t="s">
        <v>1</v>
      </c>
      <c r="F214" s="211" t="s">
        <v>81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136</v>
      </c>
      <c r="AU214" s="218" t="s">
        <v>134</v>
      </c>
      <c r="AV214" s="14" t="s">
        <v>134</v>
      </c>
      <c r="AW214" s="14" t="s">
        <v>31</v>
      </c>
      <c r="AX214" s="14" t="s">
        <v>81</v>
      </c>
      <c r="AY214" s="218" t="s">
        <v>126</v>
      </c>
    </row>
    <row r="215" spans="1:65" s="2" customFormat="1" ht="24.15" customHeight="1">
      <c r="A215" s="34"/>
      <c r="B215" s="35"/>
      <c r="C215" s="230" t="s">
        <v>231</v>
      </c>
      <c r="D215" s="230" t="s">
        <v>227</v>
      </c>
      <c r="E215" s="231" t="s">
        <v>295</v>
      </c>
      <c r="F215" s="232" t="s">
        <v>296</v>
      </c>
      <c r="G215" s="233" t="s">
        <v>132</v>
      </c>
      <c r="H215" s="234">
        <v>1</v>
      </c>
      <c r="I215" s="235"/>
      <c r="J215" s="236">
        <f>ROUND(I215*H215,2)</f>
        <v>0</v>
      </c>
      <c r="K215" s="237"/>
      <c r="L215" s="238"/>
      <c r="M215" s="239" t="s">
        <v>1</v>
      </c>
      <c r="N215" s="240" t="s">
        <v>39</v>
      </c>
      <c r="O215" s="71"/>
      <c r="P215" s="193">
        <f>O215*H215</f>
        <v>0</v>
      </c>
      <c r="Q215" s="193">
        <v>0.00018</v>
      </c>
      <c r="R215" s="193">
        <f>Q215*H215</f>
        <v>0.00018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231</v>
      </c>
      <c r="AT215" s="195" t="s">
        <v>227</v>
      </c>
      <c r="AU215" s="195" t="s">
        <v>134</v>
      </c>
      <c r="AY215" s="17" t="s">
        <v>126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134</v>
      </c>
      <c r="BK215" s="196">
        <f>ROUND(I215*H215,2)</f>
        <v>0</v>
      </c>
      <c r="BL215" s="17" t="s">
        <v>200</v>
      </c>
      <c r="BM215" s="195" t="s">
        <v>297</v>
      </c>
    </row>
    <row r="216" spans="1:65" s="2" customFormat="1" ht="24.15" customHeight="1">
      <c r="A216" s="34"/>
      <c r="B216" s="35"/>
      <c r="C216" s="183" t="s">
        <v>298</v>
      </c>
      <c r="D216" s="183" t="s">
        <v>129</v>
      </c>
      <c r="E216" s="184" t="s">
        <v>299</v>
      </c>
      <c r="F216" s="185" t="s">
        <v>300</v>
      </c>
      <c r="G216" s="186" t="s">
        <v>132</v>
      </c>
      <c r="H216" s="187">
        <v>1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39</v>
      </c>
      <c r="O216" s="71"/>
      <c r="P216" s="193">
        <f>O216*H216</f>
        <v>0</v>
      </c>
      <c r="Q216" s="193">
        <v>0.00028</v>
      </c>
      <c r="R216" s="193">
        <f>Q216*H216</f>
        <v>0.00028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200</v>
      </c>
      <c r="AT216" s="195" t="s">
        <v>129</v>
      </c>
      <c r="AU216" s="195" t="s">
        <v>134</v>
      </c>
      <c r="AY216" s="17" t="s">
        <v>126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134</v>
      </c>
      <c r="BK216" s="196">
        <f>ROUND(I216*H216,2)</f>
        <v>0</v>
      </c>
      <c r="BL216" s="17" t="s">
        <v>200</v>
      </c>
      <c r="BM216" s="195" t="s">
        <v>301</v>
      </c>
    </row>
    <row r="217" spans="1:65" s="2" customFormat="1" ht="21.75" customHeight="1">
      <c r="A217" s="34"/>
      <c r="B217" s="35"/>
      <c r="C217" s="230" t="s">
        <v>302</v>
      </c>
      <c r="D217" s="230" t="s">
        <v>227</v>
      </c>
      <c r="E217" s="231" t="s">
        <v>303</v>
      </c>
      <c r="F217" s="232" t="s">
        <v>304</v>
      </c>
      <c r="G217" s="233" t="s">
        <v>132</v>
      </c>
      <c r="H217" s="234">
        <v>1</v>
      </c>
      <c r="I217" s="235"/>
      <c r="J217" s="236">
        <f>ROUND(I217*H217,2)</f>
        <v>0</v>
      </c>
      <c r="K217" s="237"/>
      <c r="L217" s="238"/>
      <c r="M217" s="239" t="s">
        <v>1</v>
      </c>
      <c r="N217" s="240" t="s">
        <v>39</v>
      </c>
      <c r="O217" s="71"/>
      <c r="P217" s="193">
        <f>O217*H217</f>
        <v>0</v>
      </c>
      <c r="Q217" s="193">
        <v>0.00023</v>
      </c>
      <c r="R217" s="193">
        <f>Q217*H217</f>
        <v>0.00023</v>
      </c>
      <c r="S217" s="193">
        <v>0</v>
      </c>
      <c r="T217" s="19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231</v>
      </c>
      <c r="AT217" s="195" t="s">
        <v>227</v>
      </c>
      <c r="AU217" s="195" t="s">
        <v>134</v>
      </c>
      <c r="AY217" s="17" t="s">
        <v>126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7" t="s">
        <v>134</v>
      </c>
      <c r="BK217" s="196">
        <f>ROUND(I217*H217,2)</f>
        <v>0</v>
      </c>
      <c r="BL217" s="17" t="s">
        <v>200</v>
      </c>
      <c r="BM217" s="195" t="s">
        <v>305</v>
      </c>
    </row>
    <row r="218" spans="1:65" s="2" customFormat="1" ht="24.15" customHeight="1">
      <c r="A218" s="34"/>
      <c r="B218" s="35"/>
      <c r="C218" s="183" t="s">
        <v>306</v>
      </c>
      <c r="D218" s="183" t="s">
        <v>129</v>
      </c>
      <c r="E218" s="184" t="s">
        <v>307</v>
      </c>
      <c r="F218" s="185" t="s">
        <v>308</v>
      </c>
      <c r="G218" s="186" t="s">
        <v>166</v>
      </c>
      <c r="H218" s="187">
        <v>0.01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39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200</v>
      </c>
      <c r="AT218" s="195" t="s">
        <v>129</v>
      </c>
      <c r="AU218" s="195" t="s">
        <v>134</v>
      </c>
      <c r="AY218" s="17" t="s">
        <v>126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134</v>
      </c>
      <c r="BK218" s="196">
        <f>ROUND(I218*H218,2)</f>
        <v>0</v>
      </c>
      <c r="BL218" s="17" t="s">
        <v>200</v>
      </c>
      <c r="BM218" s="195" t="s">
        <v>309</v>
      </c>
    </row>
    <row r="219" spans="1:65" s="2" customFormat="1" ht="24.15" customHeight="1">
      <c r="A219" s="34"/>
      <c r="B219" s="35"/>
      <c r="C219" s="183" t="s">
        <v>310</v>
      </c>
      <c r="D219" s="183" t="s">
        <v>129</v>
      </c>
      <c r="E219" s="184" t="s">
        <v>311</v>
      </c>
      <c r="F219" s="185" t="s">
        <v>312</v>
      </c>
      <c r="G219" s="186" t="s">
        <v>166</v>
      </c>
      <c r="H219" s="187">
        <v>0.01</v>
      </c>
      <c r="I219" s="188"/>
      <c r="J219" s="189">
        <f>ROUND(I219*H219,2)</f>
        <v>0</v>
      </c>
      <c r="K219" s="190"/>
      <c r="L219" s="39"/>
      <c r="M219" s="191" t="s">
        <v>1</v>
      </c>
      <c r="N219" s="192" t="s">
        <v>39</v>
      </c>
      <c r="O219" s="71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200</v>
      </c>
      <c r="AT219" s="195" t="s">
        <v>129</v>
      </c>
      <c r="AU219" s="195" t="s">
        <v>134</v>
      </c>
      <c r="AY219" s="17" t="s">
        <v>126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134</v>
      </c>
      <c r="BK219" s="196">
        <f>ROUND(I219*H219,2)</f>
        <v>0</v>
      </c>
      <c r="BL219" s="17" t="s">
        <v>200</v>
      </c>
      <c r="BM219" s="195" t="s">
        <v>313</v>
      </c>
    </row>
    <row r="220" spans="2:63" s="12" customFormat="1" ht="22.95" customHeight="1">
      <c r="B220" s="167"/>
      <c r="C220" s="168"/>
      <c r="D220" s="169" t="s">
        <v>72</v>
      </c>
      <c r="E220" s="181" t="s">
        <v>314</v>
      </c>
      <c r="F220" s="181" t="s">
        <v>315</v>
      </c>
      <c r="G220" s="168"/>
      <c r="H220" s="168"/>
      <c r="I220" s="171"/>
      <c r="J220" s="182">
        <f>BK220</f>
        <v>0</v>
      </c>
      <c r="K220" s="168"/>
      <c r="L220" s="173"/>
      <c r="M220" s="174"/>
      <c r="N220" s="175"/>
      <c r="O220" s="175"/>
      <c r="P220" s="176">
        <f>P221</f>
        <v>0</v>
      </c>
      <c r="Q220" s="175"/>
      <c r="R220" s="176">
        <f>R221</f>
        <v>0.00015</v>
      </c>
      <c r="S220" s="175"/>
      <c r="T220" s="177">
        <f>T221</f>
        <v>0</v>
      </c>
      <c r="AR220" s="178" t="s">
        <v>134</v>
      </c>
      <c r="AT220" s="179" t="s">
        <v>72</v>
      </c>
      <c r="AU220" s="179" t="s">
        <v>81</v>
      </c>
      <c r="AY220" s="178" t="s">
        <v>126</v>
      </c>
      <c r="BK220" s="180">
        <f>BK221</f>
        <v>0</v>
      </c>
    </row>
    <row r="221" spans="1:65" s="2" customFormat="1" ht="24.15" customHeight="1">
      <c r="A221" s="34"/>
      <c r="B221" s="35"/>
      <c r="C221" s="183" t="s">
        <v>316</v>
      </c>
      <c r="D221" s="183" t="s">
        <v>129</v>
      </c>
      <c r="E221" s="184" t="s">
        <v>317</v>
      </c>
      <c r="F221" s="185" t="s">
        <v>318</v>
      </c>
      <c r="G221" s="186" t="s">
        <v>132</v>
      </c>
      <c r="H221" s="187">
        <v>1</v>
      </c>
      <c r="I221" s="188"/>
      <c r="J221" s="189">
        <f>ROUND(I221*H221,2)</f>
        <v>0</v>
      </c>
      <c r="K221" s="190"/>
      <c r="L221" s="39"/>
      <c r="M221" s="191" t="s">
        <v>1</v>
      </c>
      <c r="N221" s="192" t="s">
        <v>39</v>
      </c>
      <c r="O221" s="71"/>
      <c r="P221" s="193">
        <f>O221*H221</f>
        <v>0</v>
      </c>
      <c r="Q221" s="193">
        <v>0.00015</v>
      </c>
      <c r="R221" s="193">
        <f>Q221*H221</f>
        <v>0.00015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200</v>
      </c>
      <c r="AT221" s="195" t="s">
        <v>129</v>
      </c>
      <c r="AU221" s="195" t="s">
        <v>134</v>
      </c>
      <c r="AY221" s="17" t="s">
        <v>126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7" t="s">
        <v>134</v>
      </c>
      <c r="BK221" s="196">
        <f>ROUND(I221*H221,2)</f>
        <v>0</v>
      </c>
      <c r="BL221" s="17" t="s">
        <v>200</v>
      </c>
      <c r="BM221" s="195" t="s">
        <v>319</v>
      </c>
    </row>
    <row r="222" spans="2:63" s="12" customFormat="1" ht="22.95" customHeight="1">
      <c r="B222" s="167"/>
      <c r="C222" s="168"/>
      <c r="D222" s="169" t="s">
        <v>72</v>
      </c>
      <c r="E222" s="181" t="s">
        <v>320</v>
      </c>
      <c r="F222" s="181" t="s">
        <v>321</v>
      </c>
      <c r="G222" s="168"/>
      <c r="H222" s="168"/>
      <c r="I222" s="171"/>
      <c r="J222" s="182">
        <f>BK222</f>
        <v>0</v>
      </c>
      <c r="K222" s="168"/>
      <c r="L222" s="173"/>
      <c r="M222" s="174"/>
      <c r="N222" s="175"/>
      <c r="O222" s="175"/>
      <c r="P222" s="176">
        <f>P223</f>
        <v>0</v>
      </c>
      <c r="Q222" s="175"/>
      <c r="R222" s="176">
        <f>R223</f>
        <v>0</v>
      </c>
      <c r="S222" s="175"/>
      <c r="T222" s="177">
        <f>T223</f>
        <v>0.0075</v>
      </c>
      <c r="AR222" s="178" t="s">
        <v>134</v>
      </c>
      <c r="AT222" s="179" t="s">
        <v>72</v>
      </c>
      <c r="AU222" s="179" t="s">
        <v>81</v>
      </c>
      <c r="AY222" s="178" t="s">
        <v>126</v>
      </c>
      <c r="BK222" s="180">
        <f>BK223</f>
        <v>0</v>
      </c>
    </row>
    <row r="223" spans="1:65" s="2" customFormat="1" ht="24.15" customHeight="1">
      <c r="A223" s="34"/>
      <c r="B223" s="35"/>
      <c r="C223" s="183" t="s">
        <v>322</v>
      </c>
      <c r="D223" s="183" t="s">
        <v>129</v>
      </c>
      <c r="E223" s="184" t="s">
        <v>323</v>
      </c>
      <c r="F223" s="185" t="s">
        <v>324</v>
      </c>
      <c r="G223" s="186" t="s">
        <v>132</v>
      </c>
      <c r="H223" s="187">
        <v>1</v>
      </c>
      <c r="I223" s="188"/>
      <c r="J223" s="189">
        <f>ROUND(I223*H223,2)</f>
        <v>0</v>
      </c>
      <c r="K223" s="190"/>
      <c r="L223" s="39"/>
      <c r="M223" s="191" t="s">
        <v>1</v>
      </c>
      <c r="N223" s="192" t="s">
        <v>39</v>
      </c>
      <c r="O223" s="71"/>
      <c r="P223" s="193">
        <f>O223*H223</f>
        <v>0</v>
      </c>
      <c r="Q223" s="193">
        <v>0</v>
      </c>
      <c r="R223" s="193">
        <f>Q223*H223</f>
        <v>0</v>
      </c>
      <c r="S223" s="193">
        <v>0.0075</v>
      </c>
      <c r="T223" s="194">
        <f>S223*H223</f>
        <v>0.0075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200</v>
      </c>
      <c r="AT223" s="195" t="s">
        <v>129</v>
      </c>
      <c r="AU223" s="195" t="s">
        <v>134</v>
      </c>
      <c r="AY223" s="17" t="s">
        <v>126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7" t="s">
        <v>134</v>
      </c>
      <c r="BK223" s="196">
        <f>ROUND(I223*H223,2)</f>
        <v>0</v>
      </c>
      <c r="BL223" s="17" t="s">
        <v>200</v>
      </c>
      <c r="BM223" s="195" t="s">
        <v>325</v>
      </c>
    </row>
    <row r="224" spans="2:63" s="12" customFormat="1" ht="22.95" customHeight="1">
      <c r="B224" s="167"/>
      <c r="C224" s="168"/>
      <c r="D224" s="169" t="s">
        <v>72</v>
      </c>
      <c r="E224" s="181" t="s">
        <v>326</v>
      </c>
      <c r="F224" s="181" t="s">
        <v>327</v>
      </c>
      <c r="G224" s="168"/>
      <c r="H224" s="168"/>
      <c r="I224" s="171"/>
      <c r="J224" s="182">
        <f>BK224</f>
        <v>0</v>
      </c>
      <c r="K224" s="168"/>
      <c r="L224" s="173"/>
      <c r="M224" s="174"/>
      <c r="N224" s="175"/>
      <c r="O224" s="175"/>
      <c r="P224" s="176">
        <f>SUM(P225:P233)</f>
        <v>0</v>
      </c>
      <c r="Q224" s="175"/>
      <c r="R224" s="176">
        <f>SUM(R225:R233)</f>
        <v>0.0014659999999999999</v>
      </c>
      <c r="S224" s="175"/>
      <c r="T224" s="177">
        <f>SUM(T225:T233)</f>
        <v>0.192</v>
      </c>
      <c r="AR224" s="178" t="s">
        <v>134</v>
      </c>
      <c r="AT224" s="179" t="s">
        <v>72</v>
      </c>
      <c r="AU224" s="179" t="s">
        <v>81</v>
      </c>
      <c r="AY224" s="178" t="s">
        <v>126</v>
      </c>
      <c r="BK224" s="180">
        <f>SUM(BK225:BK233)</f>
        <v>0</v>
      </c>
    </row>
    <row r="225" spans="1:65" s="2" customFormat="1" ht="24.15" customHeight="1">
      <c r="A225" s="34"/>
      <c r="B225" s="35"/>
      <c r="C225" s="183" t="s">
        <v>328</v>
      </c>
      <c r="D225" s="183" t="s">
        <v>129</v>
      </c>
      <c r="E225" s="184" t="s">
        <v>329</v>
      </c>
      <c r="F225" s="185" t="s">
        <v>330</v>
      </c>
      <c r="G225" s="186" t="s">
        <v>132</v>
      </c>
      <c r="H225" s="187">
        <v>8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39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0.024</v>
      </c>
      <c r="T225" s="194">
        <f>S225*H225</f>
        <v>0.192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133</v>
      </c>
      <c r="AT225" s="195" t="s">
        <v>129</v>
      </c>
      <c r="AU225" s="195" t="s">
        <v>134</v>
      </c>
      <c r="AY225" s="17" t="s">
        <v>126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134</v>
      </c>
      <c r="BK225" s="196">
        <f>ROUND(I225*H225,2)</f>
        <v>0</v>
      </c>
      <c r="BL225" s="17" t="s">
        <v>133</v>
      </c>
      <c r="BM225" s="195" t="s">
        <v>331</v>
      </c>
    </row>
    <row r="226" spans="2:51" s="14" customFormat="1" ht="12">
      <c r="B226" s="208"/>
      <c r="C226" s="209"/>
      <c r="D226" s="199" t="s">
        <v>136</v>
      </c>
      <c r="E226" s="210" t="s">
        <v>1</v>
      </c>
      <c r="F226" s="211" t="s">
        <v>332</v>
      </c>
      <c r="G226" s="209"/>
      <c r="H226" s="212">
        <v>8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136</v>
      </c>
      <c r="AU226" s="218" t="s">
        <v>134</v>
      </c>
      <c r="AV226" s="14" t="s">
        <v>134</v>
      </c>
      <c r="AW226" s="14" t="s">
        <v>31</v>
      </c>
      <c r="AX226" s="14" t="s">
        <v>81</v>
      </c>
      <c r="AY226" s="218" t="s">
        <v>126</v>
      </c>
    </row>
    <row r="227" spans="1:65" s="2" customFormat="1" ht="24.15" customHeight="1">
      <c r="A227" s="34"/>
      <c r="B227" s="35"/>
      <c r="C227" s="183" t="s">
        <v>333</v>
      </c>
      <c r="D227" s="183" t="s">
        <v>129</v>
      </c>
      <c r="E227" s="184" t="s">
        <v>334</v>
      </c>
      <c r="F227" s="185" t="s">
        <v>335</v>
      </c>
      <c r="G227" s="186" t="s">
        <v>132</v>
      </c>
      <c r="H227" s="187">
        <v>1</v>
      </c>
      <c r="I227" s="188"/>
      <c r="J227" s="189">
        <f>ROUND(I227*H227,2)</f>
        <v>0</v>
      </c>
      <c r="K227" s="190"/>
      <c r="L227" s="39"/>
      <c r="M227" s="191" t="s">
        <v>1</v>
      </c>
      <c r="N227" s="192" t="s">
        <v>39</v>
      </c>
      <c r="O227" s="71"/>
      <c r="P227" s="193">
        <f>O227*H227</f>
        <v>0</v>
      </c>
      <c r="Q227" s="193">
        <v>8E-05</v>
      </c>
      <c r="R227" s="193">
        <f>Q227*H227</f>
        <v>8E-05</v>
      </c>
      <c r="S227" s="193">
        <v>0</v>
      </c>
      <c r="T227" s="19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200</v>
      </c>
      <c r="AT227" s="195" t="s">
        <v>129</v>
      </c>
      <c r="AU227" s="195" t="s">
        <v>134</v>
      </c>
      <c r="AY227" s="17" t="s">
        <v>126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7" t="s">
        <v>134</v>
      </c>
      <c r="BK227" s="196">
        <f>ROUND(I227*H227,2)</f>
        <v>0</v>
      </c>
      <c r="BL227" s="17" t="s">
        <v>200</v>
      </c>
      <c r="BM227" s="195" t="s">
        <v>336</v>
      </c>
    </row>
    <row r="228" spans="1:65" s="2" customFormat="1" ht="24.15" customHeight="1">
      <c r="A228" s="34"/>
      <c r="B228" s="35"/>
      <c r="C228" s="183" t="s">
        <v>337</v>
      </c>
      <c r="D228" s="183" t="s">
        <v>129</v>
      </c>
      <c r="E228" s="184" t="s">
        <v>338</v>
      </c>
      <c r="F228" s="185" t="s">
        <v>339</v>
      </c>
      <c r="G228" s="186" t="s">
        <v>230</v>
      </c>
      <c r="H228" s="187">
        <v>2.1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39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</v>
      </c>
      <c r="T228" s="19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200</v>
      </c>
      <c r="AT228" s="195" t="s">
        <v>129</v>
      </c>
      <c r="AU228" s="195" t="s">
        <v>134</v>
      </c>
      <c r="AY228" s="17" t="s">
        <v>126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134</v>
      </c>
      <c r="BK228" s="196">
        <f>ROUND(I228*H228,2)</f>
        <v>0</v>
      </c>
      <c r="BL228" s="17" t="s">
        <v>200</v>
      </c>
      <c r="BM228" s="195" t="s">
        <v>340</v>
      </c>
    </row>
    <row r="229" spans="2:51" s="14" customFormat="1" ht="12">
      <c r="B229" s="208"/>
      <c r="C229" s="209"/>
      <c r="D229" s="199" t="s">
        <v>136</v>
      </c>
      <c r="E229" s="210" t="s">
        <v>1</v>
      </c>
      <c r="F229" s="211" t="s">
        <v>341</v>
      </c>
      <c r="G229" s="209"/>
      <c r="H229" s="212">
        <v>2.1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136</v>
      </c>
      <c r="AU229" s="218" t="s">
        <v>134</v>
      </c>
      <c r="AV229" s="14" t="s">
        <v>134</v>
      </c>
      <c r="AW229" s="14" t="s">
        <v>31</v>
      </c>
      <c r="AX229" s="14" t="s">
        <v>81</v>
      </c>
      <c r="AY229" s="218" t="s">
        <v>126</v>
      </c>
    </row>
    <row r="230" spans="1:65" s="2" customFormat="1" ht="16.5" customHeight="1">
      <c r="A230" s="34"/>
      <c r="B230" s="35"/>
      <c r="C230" s="230" t="s">
        <v>342</v>
      </c>
      <c r="D230" s="230" t="s">
        <v>227</v>
      </c>
      <c r="E230" s="231" t="s">
        <v>343</v>
      </c>
      <c r="F230" s="232" t="s">
        <v>344</v>
      </c>
      <c r="G230" s="233" t="s">
        <v>230</v>
      </c>
      <c r="H230" s="234">
        <v>2.31</v>
      </c>
      <c r="I230" s="235"/>
      <c r="J230" s="236">
        <f>ROUND(I230*H230,2)</f>
        <v>0</v>
      </c>
      <c r="K230" s="237"/>
      <c r="L230" s="238"/>
      <c r="M230" s="239" t="s">
        <v>1</v>
      </c>
      <c r="N230" s="240" t="s">
        <v>39</v>
      </c>
      <c r="O230" s="71"/>
      <c r="P230" s="193">
        <f>O230*H230</f>
        <v>0</v>
      </c>
      <c r="Q230" s="193">
        <v>0.0006</v>
      </c>
      <c r="R230" s="193">
        <f>Q230*H230</f>
        <v>0.0013859999999999999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231</v>
      </c>
      <c r="AT230" s="195" t="s">
        <v>227</v>
      </c>
      <c r="AU230" s="195" t="s">
        <v>134</v>
      </c>
      <c r="AY230" s="17" t="s">
        <v>126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134</v>
      </c>
      <c r="BK230" s="196">
        <f>ROUND(I230*H230,2)</f>
        <v>0</v>
      </c>
      <c r="BL230" s="17" t="s">
        <v>200</v>
      </c>
      <c r="BM230" s="195" t="s">
        <v>345</v>
      </c>
    </row>
    <row r="231" spans="2:51" s="14" customFormat="1" ht="12">
      <c r="B231" s="208"/>
      <c r="C231" s="209"/>
      <c r="D231" s="199" t="s">
        <v>136</v>
      </c>
      <c r="E231" s="209"/>
      <c r="F231" s="211" t="s">
        <v>346</v>
      </c>
      <c r="G231" s="209"/>
      <c r="H231" s="212">
        <v>2.31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136</v>
      </c>
      <c r="AU231" s="218" t="s">
        <v>134</v>
      </c>
      <c r="AV231" s="14" t="s">
        <v>134</v>
      </c>
      <c r="AW231" s="14" t="s">
        <v>4</v>
      </c>
      <c r="AX231" s="14" t="s">
        <v>81</v>
      </c>
      <c r="AY231" s="218" t="s">
        <v>126</v>
      </c>
    </row>
    <row r="232" spans="1:65" s="2" customFormat="1" ht="24.15" customHeight="1">
      <c r="A232" s="34"/>
      <c r="B232" s="35"/>
      <c r="C232" s="183" t="s">
        <v>347</v>
      </c>
      <c r="D232" s="183" t="s">
        <v>129</v>
      </c>
      <c r="E232" s="184" t="s">
        <v>348</v>
      </c>
      <c r="F232" s="185" t="s">
        <v>349</v>
      </c>
      <c r="G232" s="186" t="s">
        <v>166</v>
      </c>
      <c r="H232" s="187">
        <v>0.001</v>
      </c>
      <c r="I232" s="188"/>
      <c r="J232" s="189">
        <f>ROUND(I232*H232,2)</f>
        <v>0</v>
      </c>
      <c r="K232" s="190"/>
      <c r="L232" s="39"/>
      <c r="M232" s="191" t="s">
        <v>1</v>
      </c>
      <c r="N232" s="192" t="s">
        <v>39</v>
      </c>
      <c r="O232" s="71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200</v>
      </c>
      <c r="AT232" s="195" t="s">
        <v>129</v>
      </c>
      <c r="AU232" s="195" t="s">
        <v>134</v>
      </c>
      <c r="AY232" s="17" t="s">
        <v>126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7" t="s">
        <v>134</v>
      </c>
      <c r="BK232" s="196">
        <f>ROUND(I232*H232,2)</f>
        <v>0</v>
      </c>
      <c r="BL232" s="17" t="s">
        <v>200</v>
      </c>
      <c r="BM232" s="195" t="s">
        <v>350</v>
      </c>
    </row>
    <row r="233" spans="1:65" s="2" customFormat="1" ht="24.15" customHeight="1">
      <c r="A233" s="34"/>
      <c r="B233" s="35"/>
      <c r="C233" s="183" t="s">
        <v>351</v>
      </c>
      <c r="D233" s="183" t="s">
        <v>129</v>
      </c>
      <c r="E233" s="184" t="s">
        <v>352</v>
      </c>
      <c r="F233" s="185" t="s">
        <v>353</v>
      </c>
      <c r="G233" s="186" t="s">
        <v>166</v>
      </c>
      <c r="H233" s="187">
        <v>0.001</v>
      </c>
      <c r="I233" s="188"/>
      <c r="J233" s="189">
        <f>ROUND(I233*H233,2)</f>
        <v>0</v>
      </c>
      <c r="K233" s="190"/>
      <c r="L233" s="39"/>
      <c r="M233" s="191" t="s">
        <v>1</v>
      </c>
      <c r="N233" s="192" t="s">
        <v>39</v>
      </c>
      <c r="O233" s="71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200</v>
      </c>
      <c r="AT233" s="195" t="s">
        <v>129</v>
      </c>
      <c r="AU233" s="195" t="s">
        <v>134</v>
      </c>
      <c r="AY233" s="17" t="s">
        <v>126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7" t="s">
        <v>134</v>
      </c>
      <c r="BK233" s="196">
        <f>ROUND(I233*H233,2)</f>
        <v>0</v>
      </c>
      <c r="BL233" s="17" t="s">
        <v>200</v>
      </c>
      <c r="BM233" s="195" t="s">
        <v>354</v>
      </c>
    </row>
    <row r="234" spans="2:63" s="12" customFormat="1" ht="22.95" customHeight="1">
      <c r="B234" s="167"/>
      <c r="C234" s="168"/>
      <c r="D234" s="169" t="s">
        <v>72</v>
      </c>
      <c r="E234" s="181" t="s">
        <v>355</v>
      </c>
      <c r="F234" s="181" t="s">
        <v>356</v>
      </c>
      <c r="G234" s="168"/>
      <c r="H234" s="168"/>
      <c r="I234" s="171"/>
      <c r="J234" s="182">
        <f>BK234</f>
        <v>0</v>
      </c>
      <c r="K234" s="168"/>
      <c r="L234" s="173"/>
      <c r="M234" s="174"/>
      <c r="N234" s="175"/>
      <c r="O234" s="175"/>
      <c r="P234" s="176">
        <f>SUM(P235:P245)</f>
        <v>0</v>
      </c>
      <c r="Q234" s="175"/>
      <c r="R234" s="176">
        <f>SUM(R235:R245)</f>
        <v>0.0068688</v>
      </c>
      <c r="S234" s="175"/>
      <c r="T234" s="177">
        <f>SUM(T235:T245)</f>
        <v>0.0318</v>
      </c>
      <c r="AR234" s="178" t="s">
        <v>134</v>
      </c>
      <c r="AT234" s="179" t="s">
        <v>72</v>
      </c>
      <c r="AU234" s="179" t="s">
        <v>81</v>
      </c>
      <c r="AY234" s="178" t="s">
        <v>126</v>
      </c>
      <c r="BK234" s="180">
        <f>SUM(BK235:BK245)</f>
        <v>0</v>
      </c>
    </row>
    <row r="235" spans="1:65" s="2" customFormat="1" ht="24.15" customHeight="1">
      <c r="A235" s="34"/>
      <c r="B235" s="35"/>
      <c r="C235" s="183" t="s">
        <v>357</v>
      </c>
      <c r="D235" s="183" t="s">
        <v>129</v>
      </c>
      <c r="E235" s="184" t="s">
        <v>358</v>
      </c>
      <c r="F235" s="185" t="s">
        <v>359</v>
      </c>
      <c r="G235" s="186" t="s">
        <v>230</v>
      </c>
      <c r="H235" s="187">
        <v>31.8</v>
      </c>
      <c r="I235" s="188"/>
      <c r="J235" s="189">
        <f>ROUND(I235*H235,2)</f>
        <v>0</v>
      </c>
      <c r="K235" s="190"/>
      <c r="L235" s="39"/>
      <c r="M235" s="191" t="s">
        <v>1</v>
      </c>
      <c r="N235" s="192" t="s">
        <v>39</v>
      </c>
      <c r="O235" s="71"/>
      <c r="P235" s="193">
        <f>O235*H235</f>
        <v>0</v>
      </c>
      <c r="Q235" s="193">
        <v>0</v>
      </c>
      <c r="R235" s="193">
        <f>Q235*H235</f>
        <v>0</v>
      </c>
      <c r="S235" s="193">
        <v>0.001</v>
      </c>
      <c r="T235" s="194">
        <f>S235*H235</f>
        <v>0.0318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200</v>
      </c>
      <c r="AT235" s="195" t="s">
        <v>129</v>
      </c>
      <c r="AU235" s="195" t="s">
        <v>134</v>
      </c>
      <c r="AY235" s="17" t="s">
        <v>126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134</v>
      </c>
      <c r="BK235" s="196">
        <f>ROUND(I235*H235,2)</f>
        <v>0</v>
      </c>
      <c r="BL235" s="17" t="s">
        <v>200</v>
      </c>
      <c r="BM235" s="195" t="s">
        <v>360</v>
      </c>
    </row>
    <row r="236" spans="2:51" s="13" customFormat="1" ht="12">
      <c r="B236" s="197"/>
      <c r="C236" s="198"/>
      <c r="D236" s="199" t="s">
        <v>136</v>
      </c>
      <c r="E236" s="200" t="s">
        <v>1</v>
      </c>
      <c r="F236" s="201" t="s">
        <v>153</v>
      </c>
      <c r="G236" s="198"/>
      <c r="H236" s="200" t="s">
        <v>1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136</v>
      </c>
      <c r="AU236" s="207" t="s">
        <v>134</v>
      </c>
      <c r="AV236" s="13" t="s">
        <v>81</v>
      </c>
      <c r="AW236" s="13" t="s">
        <v>31</v>
      </c>
      <c r="AX236" s="13" t="s">
        <v>73</v>
      </c>
      <c r="AY236" s="207" t="s">
        <v>126</v>
      </c>
    </row>
    <row r="237" spans="2:51" s="14" customFormat="1" ht="12">
      <c r="B237" s="208"/>
      <c r="C237" s="209"/>
      <c r="D237" s="199" t="s">
        <v>136</v>
      </c>
      <c r="E237" s="210" t="s">
        <v>1</v>
      </c>
      <c r="F237" s="211" t="s">
        <v>361</v>
      </c>
      <c r="G237" s="209"/>
      <c r="H237" s="212">
        <v>14.5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136</v>
      </c>
      <c r="AU237" s="218" t="s">
        <v>134</v>
      </c>
      <c r="AV237" s="14" t="s">
        <v>134</v>
      </c>
      <c r="AW237" s="14" t="s">
        <v>31</v>
      </c>
      <c r="AX237" s="14" t="s">
        <v>73</v>
      </c>
      <c r="AY237" s="218" t="s">
        <v>126</v>
      </c>
    </row>
    <row r="238" spans="2:51" s="13" customFormat="1" ht="12">
      <c r="B238" s="197"/>
      <c r="C238" s="198"/>
      <c r="D238" s="199" t="s">
        <v>136</v>
      </c>
      <c r="E238" s="200" t="s">
        <v>1</v>
      </c>
      <c r="F238" s="201" t="s">
        <v>151</v>
      </c>
      <c r="G238" s="198"/>
      <c r="H238" s="200" t="s">
        <v>1</v>
      </c>
      <c r="I238" s="202"/>
      <c r="J238" s="198"/>
      <c r="K238" s="198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136</v>
      </c>
      <c r="AU238" s="207" t="s">
        <v>134</v>
      </c>
      <c r="AV238" s="13" t="s">
        <v>81</v>
      </c>
      <c r="AW238" s="13" t="s">
        <v>31</v>
      </c>
      <c r="AX238" s="13" t="s">
        <v>73</v>
      </c>
      <c r="AY238" s="207" t="s">
        <v>126</v>
      </c>
    </row>
    <row r="239" spans="2:51" s="14" customFormat="1" ht="12">
      <c r="B239" s="208"/>
      <c r="C239" s="209"/>
      <c r="D239" s="199" t="s">
        <v>136</v>
      </c>
      <c r="E239" s="210" t="s">
        <v>1</v>
      </c>
      <c r="F239" s="211" t="s">
        <v>362</v>
      </c>
      <c r="G239" s="209"/>
      <c r="H239" s="212">
        <v>17.3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136</v>
      </c>
      <c r="AU239" s="218" t="s">
        <v>134</v>
      </c>
      <c r="AV239" s="14" t="s">
        <v>134</v>
      </c>
      <c r="AW239" s="14" t="s">
        <v>31</v>
      </c>
      <c r="AX239" s="14" t="s">
        <v>73</v>
      </c>
      <c r="AY239" s="218" t="s">
        <v>126</v>
      </c>
    </row>
    <row r="240" spans="2:51" s="15" customFormat="1" ht="12">
      <c r="B240" s="219"/>
      <c r="C240" s="220"/>
      <c r="D240" s="199" t="s">
        <v>136</v>
      </c>
      <c r="E240" s="221" t="s">
        <v>1</v>
      </c>
      <c r="F240" s="222" t="s">
        <v>155</v>
      </c>
      <c r="G240" s="220"/>
      <c r="H240" s="223">
        <v>31.8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136</v>
      </c>
      <c r="AU240" s="229" t="s">
        <v>134</v>
      </c>
      <c r="AV240" s="15" t="s">
        <v>133</v>
      </c>
      <c r="AW240" s="15" t="s">
        <v>31</v>
      </c>
      <c r="AX240" s="15" t="s">
        <v>81</v>
      </c>
      <c r="AY240" s="229" t="s">
        <v>126</v>
      </c>
    </row>
    <row r="241" spans="1:65" s="2" customFormat="1" ht="16.5" customHeight="1">
      <c r="A241" s="34"/>
      <c r="B241" s="35"/>
      <c r="C241" s="183" t="s">
        <v>363</v>
      </c>
      <c r="D241" s="183" t="s">
        <v>129</v>
      </c>
      <c r="E241" s="184" t="s">
        <v>364</v>
      </c>
      <c r="F241" s="185" t="s">
        <v>365</v>
      </c>
      <c r="G241" s="186" t="s">
        <v>230</v>
      </c>
      <c r="H241" s="187">
        <v>31.8</v>
      </c>
      <c r="I241" s="188"/>
      <c r="J241" s="189">
        <f>ROUND(I241*H241,2)</f>
        <v>0</v>
      </c>
      <c r="K241" s="190"/>
      <c r="L241" s="39"/>
      <c r="M241" s="191" t="s">
        <v>1</v>
      </c>
      <c r="N241" s="192" t="s">
        <v>39</v>
      </c>
      <c r="O241" s="71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200</v>
      </c>
      <c r="AT241" s="195" t="s">
        <v>129</v>
      </c>
      <c r="AU241" s="195" t="s">
        <v>134</v>
      </c>
      <c r="AY241" s="17" t="s">
        <v>126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134</v>
      </c>
      <c r="BK241" s="196">
        <f>ROUND(I241*H241,2)</f>
        <v>0</v>
      </c>
      <c r="BL241" s="17" t="s">
        <v>200</v>
      </c>
      <c r="BM241" s="195" t="s">
        <v>366</v>
      </c>
    </row>
    <row r="242" spans="1:65" s="2" customFormat="1" ht="16.5" customHeight="1">
      <c r="A242" s="34"/>
      <c r="B242" s="35"/>
      <c r="C242" s="230" t="s">
        <v>367</v>
      </c>
      <c r="D242" s="230" t="s">
        <v>227</v>
      </c>
      <c r="E242" s="231" t="s">
        <v>368</v>
      </c>
      <c r="F242" s="232" t="s">
        <v>369</v>
      </c>
      <c r="G242" s="233" t="s">
        <v>230</v>
      </c>
      <c r="H242" s="234">
        <v>34.344</v>
      </c>
      <c r="I242" s="235"/>
      <c r="J242" s="236">
        <f>ROUND(I242*H242,2)</f>
        <v>0</v>
      </c>
      <c r="K242" s="237"/>
      <c r="L242" s="238"/>
      <c r="M242" s="239" t="s">
        <v>1</v>
      </c>
      <c r="N242" s="240" t="s">
        <v>39</v>
      </c>
      <c r="O242" s="71"/>
      <c r="P242" s="193">
        <f>O242*H242</f>
        <v>0</v>
      </c>
      <c r="Q242" s="193">
        <v>0.0002</v>
      </c>
      <c r="R242" s="193">
        <f>Q242*H242</f>
        <v>0.0068688</v>
      </c>
      <c r="S242" s="193">
        <v>0</v>
      </c>
      <c r="T242" s="19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5" t="s">
        <v>231</v>
      </c>
      <c r="AT242" s="195" t="s">
        <v>227</v>
      </c>
      <c r="AU242" s="195" t="s">
        <v>134</v>
      </c>
      <c r="AY242" s="17" t="s">
        <v>126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17" t="s">
        <v>134</v>
      </c>
      <c r="BK242" s="196">
        <f>ROUND(I242*H242,2)</f>
        <v>0</v>
      </c>
      <c r="BL242" s="17" t="s">
        <v>200</v>
      </c>
      <c r="BM242" s="195" t="s">
        <v>370</v>
      </c>
    </row>
    <row r="243" spans="2:51" s="14" customFormat="1" ht="12">
      <c r="B243" s="208"/>
      <c r="C243" s="209"/>
      <c r="D243" s="199" t="s">
        <v>136</v>
      </c>
      <c r="E243" s="209"/>
      <c r="F243" s="211" t="s">
        <v>371</v>
      </c>
      <c r="G243" s="209"/>
      <c r="H243" s="212">
        <v>34.344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136</v>
      </c>
      <c r="AU243" s="218" t="s">
        <v>134</v>
      </c>
      <c r="AV243" s="14" t="s">
        <v>134</v>
      </c>
      <c r="AW243" s="14" t="s">
        <v>4</v>
      </c>
      <c r="AX243" s="14" t="s">
        <v>81</v>
      </c>
      <c r="AY243" s="218" t="s">
        <v>126</v>
      </c>
    </row>
    <row r="244" spans="1:65" s="2" customFormat="1" ht="24.15" customHeight="1">
      <c r="A244" s="34"/>
      <c r="B244" s="35"/>
      <c r="C244" s="183" t="s">
        <v>372</v>
      </c>
      <c r="D244" s="183" t="s">
        <v>129</v>
      </c>
      <c r="E244" s="184" t="s">
        <v>373</v>
      </c>
      <c r="F244" s="185" t="s">
        <v>374</v>
      </c>
      <c r="G244" s="186" t="s">
        <v>166</v>
      </c>
      <c r="H244" s="187">
        <v>0.007</v>
      </c>
      <c r="I244" s="188"/>
      <c r="J244" s="189">
        <f>ROUND(I244*H244,2)</f>
        <v>0</v>
      </c>
      <c r="K244" s="190"/>
      <c r="L244" s="39"/>
      <c r="M244" s="191" t="s">
        <v>1</v>
      </c>
      <c r="N244" s="192" t="s">
        <v>39</v>
      </c>
      <c r="O244" s="71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200</v>
      </c>
      <c r="AT244" s="195" t="s">
        <v>129</v>
      </c>
      <c r="AU244" s="195" t="s">
        <v>134</v>
      </c>
      <c r="AY244" s="17" t="s">
        <v>126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134</v>
      </c>
      <c r="BK244" s="196">
        <f>ROUND(I244*H244,2)</f>
        <v>0</v>
      </c>
      <c r="BL244" s="17" t="s">
        <v>200</v>
      </c>
      <c r="BM244" s="195" t="s">
        <v>375</v>
      </c>
    </row>
    <row r="245" spans="1:65" s="2" customFormat="1" ht="24.15" customHeight="1">
      <c r="A245" s="34"/>
      <c r="B245" s="35"/>
      <c r="C245" s="183" t="s">
        <v>376</v>
      </c>
      <c r="D245" s="183" t="s">
        <v>129</v>
      </c>
      <c r="E245" s="184" t="s">
        <v>377</v>
      </c>
      <c r="F245" s="185" t="s">
        <v>378</v>
      </c>
      <c r="G245" s="186" t="s">
        <v>166</v>
      </c>
      <c r="H245" s="187">
        <v>0.007</v>
      </c>
      <c r="I245" s="188"/>
      <c r="J245" s="189">
        <f>ROUND(I245*H245,2)</f>
        <v>0</v>
      </c>
      <c r="K245" s="190"/>
      <c r="L245" s="39"/>
      <c r="M245" s="191" t="s">
        <v>1</v>
      </c>
      <c r="N245" s="192" t="s">
        <v>39</v>
      </c>
      <c r="O245" s="71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200</v>
      </c>
      <c r="AT245" s="195" t="s">
        <v>129</v>
      </c>
      <c r="AU245" s="195" t="s">
        <v>134</v>
      </c>
      <c r="AY245" s="17" t="s">
        <v>126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7" t="s">
        <v>134</v>
      </c>
      <c r="BK245" s="196">
        <f>ROUND(I245*H245,2)</f>
        <v>0</v>
      </c>
      <c r="BL245" s="17" t="s">
        <v>200</v>
      </c>
      <c r="BM245" s="195" t="s">
        <v>379</v>
      </c>
    </row>
    <row r="246" spans="2:63" s="12" customFormat="1" ht="22.95" customHeight="1">
      <c r="B246" s="167"/>
      <c r="C246" s="168"/>
      <c r="D246" s="169" t="s">
        <v>72</v>
      </c>
      <c r="E246" s="181" t="s">
        <v>380</v>
      </c>
      <c r="F246" s="181" t="s">
        <v>381</v>
      </c>
      <c r="G246" s="168"/>
      <c r="H246" s="168"/>
      <c r="I246" s="171"/>
      <c r="J246" s="182">
        <f>BK246</f>
        <v>0</v>
      </c>
      <c r="K246" s="168"/>
      <c r="L246" s="173"/>
      <c r="M246" s="174"/>
      <c r="N246" s="175"/>
      <c r="O246" s="175"/>
      <c r="P246" s="176">
        <f>SUM(P247:P255)</f>
        <v>0</v>
      </c>
      <c r="Q246" s="175"/>
      <c r="R246" s="176">
        <f>SUM(R247:R255)</f>
        <v>0.00153155</v>
      </c>
      <c r="S246" s="175"/>
      <c r="T246" s="177">
        <f>SUM(T247:T255)</f>
        <v>0</v>
      </c>
      <c r="AR246" s="178" t="s">
        <v>134</v>
      </c>
      <c r="AT246" s="179" t="s">
        <v>72</v>
      </c>
      <c r="AU246" s="179" t="s">
        <v>81</v>
      </c>
      <c r="AY246" s="178" t="s">
        <v>126</v>
      </c>
      <c r="BK246" s="180">
        <f>SUM(BK247:BK255)</f>
        <v>0</v>
      </c>
    </row>
    <row r="247" spans="1:65" s="2" customFormat="1" ht="16.5" customHeight="1">
      <c r="A247" s="34"/>
      <c r="B247" s="35"/>
      <c r="C247" s="183" t="s">
        <v>382</v>
      </c>
      <c r="D247" s="183" t="s">
        <v>129</v>
      </c>
      <c r="E247" s="184" t="s">
        <v>383</v>
      </c>
      <c r="F247" s="185" t="s">
        <v>384</v>
      </c>
      <c r="G247" s="186" t="s">
        <v>230</v>
      </c>
      <c r="H247" s="187">
        <v>20</v>
      </c>
      <c r="I247" s="188"/>
      <c r="J247" s="189">
        <f>ROUND(I247*H247,2)</f>
        <v>0</v>
      </c>
      <c r="K247" s="190"/>
      <c r="L247" s="39"/>
      <c r="M247" s="191" t="s">
        <v>1</v>
      </c>
      <c r="N247" s="192" t="s">
        <v>39</v>
      </c>
      <c r="O247" s="71"/>
      <c r="P247" s="193">
        <f>O247*H247</f>
        <v>0</v>
      </c>
      <c r="Q247" s="193">
        <v>3E-05</v>
      </c>
      <c r="R247" s="193">
        <f>Q247*H247</f>
        <v>0.0006000000000000001</v>
      </c>
      <c r="S247" s="193">
        <v>0</v>
      </c>
      <c r="T247" s="19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200</v>
      </c>
      <c r="AT247" s="195" t="s">
        <v>129</v>
      </c>
      <c r="AU247" s="195" t="s">
        <v>134</v>
      </c>
      <c r="AY247" s="17" t="s">
        <v>126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7" t="s">
        <v>134</v>
      </c>
      <c r="BK247" s="196">
        <f>ROUND(I247*H247,2)</f>
        <v>0</v>
      </c>
      <c r="BL247" s="17" t="s">
        <v>200</v>
      </c>
      <c r="BM247" s="195" t="s">
        <v>385</v>
      </c>
    </row>
    <row r="248" spans="1:65" s="2" customFormat="1" ht="24.15" customHeight="1">
      <c r="A248" s="34"/>
      <c r="B248" s="35"/>
      <c r="C248" s="183" t="s">
        <v>386</v>
      </c>
      <c r="D248" s="183" t="s">
        <v>129</v>
      </c>
      <c r="E248" s="184" t="s">
        <v>387</v>
      </c>
      <c r="F248" s="185" t="s">
        <v>388</v>
      </c>
      <c r="G248" s="186" t="s">
        <v>143</v>
      </c>
      <c r="H248" s="187">
        <v>18.631</v>
      </c>
      <c r="I248" s="188"/>
      <c r="J248" s="189">
        <f>ROUND(I248*H248,2)</f>
        <v>0</v>
      </c>
      <c r="K248" s="190"/>
      <c r="L248" s="39"/>
      <c r="M248" s="191" t="s">
        <v>1</v>
      </c>
      <c r="N248" s="192" t="s">
        <v>39</v>
      </c>
      <c r="O248" s="71"/>
      <c r="P248" s="193">
        <f>O248*H248</f>
        <v>0</v>
      </c>
      <c r="Q248" s="193">
        <v>5E-05</v>
      </c>
      <c r="R248" s="193">
        <f>Q248*H248</f>
        <v>0.0009315500000000001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200</v>
      </c>
      <c r="AT248" s="195" t="s">
        <v>129</v>
      </c>
      <c r="AU248" s="195" t="s">
        <v>134</v>
      </c>
      <c r="AY248" s="17" t="s">
        <v>126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7" t="s">
        <v>134</v>
      </c>
      <c r="BK248" s="196">
        <f>ROUND(I248*H248,2)</f>
        <v>0</v>
      </c>
      <c r="BL248" s="17" t="s">
        <v>200</v>
      </c>
      <c r="BM248" s="195" t="s">
        <v>389</v>
      </c>
    </row>
    <row r="249" spans="2:51" s="13" customFormat="1" ht="12">
      <c r="B249" s="197"/>
      <c r="C249" s="198"/>
      <c r="D249" s="199" t="s">
        <v>136</v>
      </c>
      <c r="E249" s="200" t="s">
        <v>1</v>
      </c>
      <c r="F249" s="201" t="s">
        <v>149</v>
      </c>
      <c r="G249" s="198"/>
      <c r="H249" s="200" t="s">
        <v>1</v>
      </c>
      <c r="I249" s="202"/>
      <c r="J249" s="198"/>
      <c r="K249" s="198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136</v>
      </c>
      <c r="AU249" s="207" t="s">
        <v>134</v>
      </c>
      <c r="AV249" s="13" t="s">
        <v>81</v>
      </c>
      <c r="AW249" s="13" t="s">
        <v>31</v>
      </c>
      <c r="AX249" s="13" t="s">
        <v>73</v>
      </c>
      <c r="AY249" s="207" t="s">
        <v>126</v>
      </c>
    </row>
    <row r="250" spans="2:51" s="14" customFormat="1" ht="12">
      <c r="B250" s="208"/>
      <c r="C250" s="209"/>
      <c r="D250" s="199" t="s">
        <v>136</v>
      </c>
      <c r="E250" s="210" t="s">
        <v>1</v>
      </c>
      <c r="F250" s="211" t="s">
        <v>390</v>
      </c>
      <c r="G250" s="209"/>
      <c r="H250" s="212">
        <v>16.621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136</v>
      </c>
      <c r="AU250" s="218" t="s">
        <v>134</v>
      </c>
      <c r="AV250" s="14" t="s">
        <v>134</v>
      </c>
      <c r="AW250" s="14" t="s">
        <v>31</v>
      </c>
      <c r="AX250" s="14" t="s">
        <v>73</v>
      </c>
      <c r="AY250" s="218" t="s">
        <v>126</v>
      </c>
    </row>
    <row r="251" spans="2:51" s="13" customFormat="1" ht="12">
      <c r="B251" s="197"/>
      <c r="C251" s="198"/>
      <c r="D251" s="199" t="s">
        <v>136</v>
      </c>
      <c r="E251" s="200" t="s">
        <v>1</v>
      </c>
      <c r="F251" s="201" t="s">
        <v>151</v>
      </c>
      <c r="G251" s="198"/>
      <c r="H251" s="200" t="s">
        <v>1</v>
      </c>
      <c r="I251" s="202"/>
      <c r="J251" s="198"/>
      <c r="K251" s="198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136</v>
      </c>
      <c r="AU251" s="207" t="s">
        <v>134</v>
      </c>
      <c r="AV251" s="13" t="s">
        <v>81</v>
      </c>
      <c r="AW251" s="13" t="s">
        <v>31</v>
      </c>
      <c r="AX251" s="13" t="s">
        <v>73</v>
      </c>
      <c r="AY251" s="207" t="s">
        <v>126</v>
      </c>
    </row>
    <row r="252" spans="2:51" s="14" customFormat="1" ht="12">
      <c r="B252" s="208"/>
      <c r="C252" s="209"/>
      <c r="D252" s="199" t="s">
        <v>136</v>
      </c>
      <c r="E252" s="210" t="s">
        <v>1</v>
      </c>
      <c r="F252" s="211" t="s">
        <v>391</v>
      </c>
      <c r="G252" s="209"/>
      <c r="H252" s="212">
        <v>2.01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136</v>
      </c>
      <c r="AU252" s="218" t="s">
        <v>134</v>
      </c>
      <c r="AV252" s="14" t="s">
        <v>134</v>
      </c>
      <c r="AW252" s="14" t="s">
        <v>31</v>
      </c>
      <c r="AX252" s="14" t="s">
        <v>73</v>
      </c>
      <c r="AY252" s="218" t="s">
        <v>126</v>
      </c>
    </row>
    <row r="253" spans="2:51" s="15" customFormat="1" ht="12">
      <c r="B253" s="219"/>
      <c r="C253" s="220"/>
      <c r="D253" s="199" t="s">
        <v>136</v>
      </c>
      <c r="E253" s="221" t="s">
        <v>1</v>
      </c>
      <c r="F253" s="222" t="s">
        <v>155</v>
      </c>
      <c r="G253" s="220"/>
      <c r="H253" s="223">
        <v>18.631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136</v>
      </c>
      <c r="AU253" s="229" t="s">
        <v>134</v>
      </c>
      <c r="AV253" s="15" t="s">
        <v>133</v>
      </c>
      <c r="AW253" s="15" t="s">
        <v>31</v>
      </c>
      <c r="AX253" s="15" t="s">
        <v>81</v>
      </c>
      <c r="AY253" s="229" t="s">
        <v>126</v>
      </c>
    </row>
    <row r="254" spans="1:65" s="2" customFormat="1" ht="24.15" customHeight="1">
      <c r="A254" s="34"/>
      <c r="B254" s="35"/>
      <c r="C254" s="183" t="s">
        <v>392</v>
      </c>
      <c r="D254" s="183" t="s">
        <v>129</v>
      </c>
      <c r="E254" s="184" t="s">
        <v>393</v>
      </c>
      <c r="F254" s="185" t="s">
        <v>394</v>
      </c>
      <c r="G254" s="186" t="s">
        <v>166</v>
      </c>
      <c r="H254" s="187">
        <v>0.002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39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200</v>
      </c>
      <c r="AT254" s="195" t="s">
        <v>129</v>
      </c>
      <c r="AU254" s="195" t="s">
        <v>134</v>
      </c>
      <c r="AY254" s="17" t="s">
        <v>126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134</v>
      </c>
      <c r="BK254" s="196">
        <f>ROUND(I254*H254,2)</f>
        <v>0</v>
      </c>
      <c r="BL254" s="17" t="s">
        <v>200</v>
      </c>
      <c r="BM254" s="195" t="s">
        <v>395</v>
      </c>
    </row>
    <row r="255" spans="1:65" s="2" customFormat="1" ht="24.15" customHeight="1">
      <c r="A255" s="34"/>
      <c r="B255" s="35"/>
      <c r="C255" s="183" t="s">
        <v>396</v>
      </c>
      <c r="D255" s="183" t="s">
        <v>129</v>
      </c>
      <c r="E255" s="184" t="s">
        <v>397</v>
      </c>
      <c r="F255" s="185" t="s">
        <v>398</v>
      </c>
      <c r="G255" s="186" t="s">
        <v>166</v>
      </c>
      <c r="H255" s="187">
        <v>0.002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39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200</v>
      </c>
      <c r="AT255" s="195" t="s">
        <v>129</v>
      </c>
      <c r="AU255" s="195" t="s">
        <v>134</v>
      </c>
      <c r="AY255" s="17" t="s">
        <v>126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134</v>
      </c>
      <c r="BK255" s="196">
        <f>ROUND(I255*H255,2)</f>
        <v>0</v>
      </c>
      <c r="BL255" s="17" t="s">
        <v>200</v>
      </c>
      <c r="BM255" s="195" t="s">
        <v>399</v>
      </c>
    </row>
    <row r="256" spans="2:63" s="12" customFormat="1" ht="22.95" customHeight="1">
      <c r="B256" s="167"/>
      <c r="C256" s="168"/>
      <c r="D256" s="169" t="s">
        <v>72</v>
      </c>
      <c r="E256" s="181" t="s">
        <v>400</v>
      </c>
      <c r="F256" s="181" t="s">
        <v>401</v>
      </c>
      <c r="G256" s="168"/>
      <c r="H256" s="168"/>
      <c r="I256" s="171"/>
      <c r="J256" s="182">
        <f>BK256</f>
        <v>0</v>
      </c>
      <c r="K256" s="168"/>
      <c r="L256" s="173"/>
      <c r="M256" s="174"/>
      <c r="N256" s="175"/>
      <c r="O256" s="175"/>
      <c r="P256" s="176">
        <f>SUM(P257:P282)</f>
        <v>0</v>
      </c>
      <c r="Q256" s="175"/>
      <c r="R256" s="176">
        <f>SUM(R257:R282)</f>
        <v>0.0026574000000000003</v>
      </c>
      <c r="S256" s="175"/>
      <c r="T256" s="177">
        <f>SUM(T257:T282)</f>
        <v>0</v>
      </c>
      <c r="AR256" s="178" t="s">
        <v>134</v>
      </c>
      <c r="AT256" s="179" t="s">
        <v>72</v>
      </c>
      <c r="AU256" s="179" t="s">
        <v>81</v>
      </c>
      <c r="AY256" s="178" t="s">
        <v>126</v>
      </c>
      <c r="BK256" s="180">
        <f>SUM(BK257:BK282)</f>
        <v>0</v>
      </c>
    </row>
    <row r="257" spans="1:65" s="2" customFormat="1" ht="16.5" customHeight="1">
      <c r="A257" s="34"/>
      <c r="B257" s="35"/>
      <c r="C257" s="183" t="s">
        <v>402</v>
      </c>
      <c r="D257" s="183" t="s">
        <v>129</v>
      </c>
      <c r="E257" s="184" t="s">
        <v>403</v>
      </c>
      <c r="F257" s="185" t="s">
        <v>404</v>
      </c>
      <c r="G257" s="186" t="s">
        <v>143</v>
      </c>
      <c r="H257" s="187">
        <v>6.18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39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200</v>
      </c>
      <c r="AT257" s="195" t="s">
        <v>129</v>
      </c>
      <c r="AU257" s="195" t="s">
        <v>134</v>
      </c>
      <c r="AY257" s="17" t="s">
        <v>126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134</v>
      </c>
      <c r="BK257" s="196">
        <f>ROUND(I257*H257,2)</f>
        <v>0</v>
      </c>
      <c r="BL257" s="17" t="s">
        <v>200</v>
      </c>
      <c r="BM257" s="195" t="s">
        <v>405</v>
      </c>
    </row>
    <row r="258" spans="2:51" s="13" customFormat="1" ht="12">
      <c r="B258" s="197"/>
      <c r="C258" s="198"/>
      <c r="D258" s="199" t="s">
        <v>136</v>
      </c>
      <c r="E258" s="200" t="s">
        <v>1</v>
      </c>
      <c r="F258" s="201" t="s">
        <v>406</v>
      </c>
      <c r="G258" s="198"/>
      <c r="H258" s="200" t="s">
        <v>1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136</v>
      </c>
      <c r="AU258" s="207" t="s">
        <v>134</v>
      </c>
      <c r="AV258" s="13" t="s">
        <v>81</v>
      </c>
      <c r="AW258" s="13" t="s">
        <v>31</v>
      </c>
      <c r="AX258" s="13" t="s">
        <v>73</v>
      </c>
      <c r="AY258" s="207" t="s">
        <v>126</v>
      </c>
    </row>
    <row r="259" spans="2:51" s="13" customFormat="1" ht="12">
      <c r="B259" s="197"/>
      <c r="C259" s="198"/>
      <c r="D259" s="199" t="s">
        <v>136</v>
      </c>
      <c r="E259" s="200" t="s">
        <v>1</v>
      </c>
      <c r="F259" s="201" t="s">
        <v>149</v>
      </c>
      <c r="G259" s="198"/>
      <c r="H259" s="200" t="s">
        <v>1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136</v>
      </c>
      <c r="AU259" s="207" t="s">
        <v>134</v>
      </c>
      <c r="AV259" s="13" t="s">
        <v>81</v>
      </c>
      <c r="AW259" s="13" t="s">
        <v>31</v>
      </c>
      <c r="AX259" s="13" t="s">
        <v>73</v>
      </c>
      <c r="AY259" s="207" t="s">
        <v>126</v>
      </c>
    </row>
    <row r="260" spans="2:51" s="14" customFormat="1" ht="12">
      <c r="B260" s="208"/>
      <c r="C260" s="209"/>
      <c r="D260" s="199" t="s">
        <v>136</v>
      </c>
      <c r="E260" s="210" t="s">
        <v>1</v>
      </c>
      <c r="F260" s="211" t="s">
        <v>407</v>
      </c>
      <c r="G260" s="209"/>
      <c r="H260" s="212">
        <v>1.5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136</v>
      </c>
      <c r="AU260" s="218" t="s">
        <v>134</v>
      </c>
      <c r="AV260" s="14" t="s">
        <v>134</v>
      </c>
      <c r="AW260" s="14" t="s">
        <v>31</v>
      </c>
      <c r="AX260" s="14" t="s">
        <v>73</v>
      </c>
      <c r="AY260" s="218" t="s">
        <v>126</v>
      </c>
    </row>
    <row r="261" spans="2:51" s="13" customFormat="1" ht="12">
      <c r="B261" s="197"/>
      <c r="C261" s="198"/>
      <c r="D261" s="199" t="s">
        <v>136</v>
      </c>
      <c r="E261" s="200" t="s">
        <v>1</v>
      </c>
      <c r="F261" s="201" t="s">
        <v>153</v>
      </c>
      <c r="G261" s="198"/>
      <c r="H261" s="200" t="s">
        <v>1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136</v>
      </c>
      <c r="AU261" s="207" t="s">
        <v>134</v>
      </c>
      <c r="AV261" s="13" t="s">
        <v>81</v>
      </c>
      <c r="AW261" s="13" t="s">
        <v>31</v>
      </c>
      <c r="AX261" s="13" t="s">
        <v>73</v>
      </c>
      <c r="AY261" s="207" t="s">
        <v>126</v>
      </c>
    </row>
    <row r="262" spans="2:51" s="14" customFormat="1" ht="12">
      <c r="B262" s="208"/>
      <c r="C262" s="209"/>
      <c r="D262" s="199" t="s">
        <v>136</v>
      </c>
      <c r="E262" s="210" t="s">
        <v>1</v>
      </c>
      <c r="F262" s="211" t="s">
        <v>408</v>
      </c>
      <c r="G262" s="209"/>
      <c r="H262" s="212">
        <v>1.56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136</v>
      </c>
      <c r="AU262" s="218" t="s">
        <v>134</v>
      </c>
      <c r="AV262" s="14" t="s">
        <v>134</v>
      </c>
      <c r="AW262" s="14" t="s">
        <v>31</v>
      </c>
      <c r="AX262" s="14" t="s">
        <v>73</v>
      </c>
      <c r="AY262" s="218" t="s">
        <v>126</v>
      </c>
    </row>
    <row r="263" spans="2:51" s="13" customFormat="1" ht="12">
      <c r="B263" s="197"/>
      <c r="C263" s="198"/>
      <c r="D263" s="199" t="s">
        <v>136</v>
      </c>
      <c r="E263" s="200" t="s">
        <v>1</v>
      </c>
      <c r="F263" s="201" t="s">
        <v>151</v>
      </c>
      <c r="G263" s="198"/>
      <c r="H263" s="200" t="s">
        <v>1</v>
      </c>
      <c r="I263" s="202"/>
      <c r="J263" s="198"/>
      <c r="K263" s="198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136</v>
      </c>
      <c r="AU263" s="207" t="s">
        <v>134</v>
      </c>
      <c r="AV263" s="13" t="s">
        <v>81</v>
      </c>
      <c r="AW263" s="13" t="s">
        <v>31</v>
      </c>
      <c r="AX263" s="13" t="s">
        <v>73</v>
      </c>
      <c r="AY263" s="207" t="s">
        <v>126</v>
      </c>
    </row>
    <row r="264" spans="2:51" s="14" customFormat="1" ht="12">
      <c r="B264" s="208"/>
      <c r="C264" s="209"/>
      <c r="D264" s="199" t="s">
        <v>136</v>
      </c>
      <c r="E264" s="210" t="s">
        <v>1</v>
      </c>
      <c r="F264" s="211" t="s">
        <v>408</v>
      </c>
      <c r="G264" s="209"/>
      <c r="H264" s="212">
        <v>1.56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136</v>
      </c>
      <c r="AU264" s="218" t="s">
        <v>134</v>
      </c>
      <c r="AV264" s="14" t="s">
        <v>134</v>
      </c>
      <c r="AW264" s="14" t="s">
        <v>31</v>
      </c>
      <c r="AX264" s="14" t="s">
        <v>73</v>
      </c>
      <c r="AY264" s="218" t="s">
        <v>126</v>
      </c>
    </row>
    <row r="265" spans="2:51" s="13" customFormat="1" ht="12">
      <c r="B265" s="197"/>
      <c r="C265" s="198"/>
      <c r="D265" s="199" t="s">
        <v>136</v>
      </c>
      <c r="E265" s="200" t="s">
        <v>1</v>
      </c>
      <c r="F265" s="201" t="s">
        <v>409</v>
      </c>
      <c r="G265" s="198"/>
      <c r="H265" s="200" t="s">
        <v>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136</v>
      </c>
      <c r="AU265" s="207" t="s">
        <v>134</v>
      </c>
      <c r="AV265" s="13" t="s">
        <v>81</v>
      </c>
      <c r="AW265" s="13" t="s">
        <v>31</v>
      </c>
      <c r="AX265" s="13" t="s">
        <v>73</v>
      </c>
      <c r="AY265" s="207" t="s">
        <v>126</v>
      </c>
    </row>
    <row r="266" spans="2:51" s="14" customFormat="1" ht="12">
      <c r="B266" s="208"/>
      <c r="C266" s="209"/>
      <c r="D266" s="199" t="s">
        <v>136</v>
      </c>
      <c r="E266" s="210" t="s">
        <v>1</v>
      </c>
      <c r="F266" s="211" t="s">
        <v>408</v>
      </c>
      <c r="G266" s="209"/>
      <c r="H266" s="212">
        <v>1.56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136</v>
      </c>
      <c r="AU266" s="218" t="s">
        <v>134</v>
      </c>
      <c r="AV266" s="14" t="s">
        <v>134</v>
      </c>
      <c r="AW266" s="14" t="s">
        <v>31</v>
      </c>
      <c r="AX266" s="14" t="s">
        <v>73</v>
      </c>
      <c r="AY266" s="218" t="s">
        <v>126</v>
      </c>
    </row>
    <row r="267" spans="2:51" s="15" customFormat="1" ht="12">
      <c r="B267" s="219"/>
      <c r="C267" s="220"/>
      <c r="D267" s="199" t="s">
        <v>136</v>
      </c>
      <c r="E267" s="221" t="s">
        <v>1</v>
      </c>
      <c r="F267" s="222" t="s">
        <v>155</v>
      </c>
      <c r="G267" s="220"/>
      <c r="H267" s="223">
        <v>6.18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136</v>
      </c>
      <c r="AU267" s="229" t="s">
        <v>134</v>
      </c>
      <c r="AV267" s="15" t="s">
        <v>133</v>
      </c>
      <c r="AW267" s="15" t="s">
        <v>31</v>
      </c>
      <c r="AX267" s="15" t="s">
        <v>81</v>
      </c>
      <c r="AY267" s="229" t="s">
        <v>126</v>
      </c>
    </row>
    <row r="268" spans="1:65" s="2" customFormat="1" ht="24.15" customHeight="1">
      <c r="A268" s="34"/>
      <c r="B268" s="35"/>
      <c r="C268" s="183" t="s">
        <v>410</v>
      </c>
      <c r="D268" s="183" t="s">
        <v>129</v>
      </c>
      <c r="E268" s="184" t="s">
        <v>411</v>
      </c>
      <c r="F268" s="185" t="s">
        <v>412</v>
      </c>
      <c r="G268" s="186" t="s">
        <v>143</v>
      </c>
      <c r="H268" s="187">
        <v>6.18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39</v>
      </c>
      <c r="O268" s="71"/>
      <c r="P268" s="193">
        <f>O268*H268</f>
        <v>0</v>
      </c>
      <c r="Q268" s="193">
        <v>2E-05</v>
      </c>
      <c r="R268" s="193">
        <f>Q268*H268</f>
        <v>0.0001236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200</v>
      </c>
      <c r="AT268" s="195" t="s">
        <v>129</v>
      </c>
      <c r="AU268" s="195" t="s">
        <v>134</v>
      </c>
      <c r="AY268" s="17" t="s">
        <v>126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134</v>
      </c>
      <c r="BK268" s="196">
        <f>ROUND(I268*H268,2)</f>
        <v>0</v>
      </c>
      <c r="BL268" s="17" t="s">
        <v>200</v>
      </c>
      <c r="BM268" s="195" t="s">
        <v>413</v>
      </c>
    </row>
    <row r="269" spans="2:51" s="13" customFormat="1" ht="12">
      <c r="B269" s="197"/>
      <c r="C269" s="198"/>
      <c r="D269" s="199" t="s">
        <v>136</v>
      </c>
      <c r="E269" s="200" t="s">
        <v>1</v>
      </c>
      <c r="F269" s="201" t="s">
        <v>406</v>
      </c>
      <c r="G269" s="198"/>
      <c r="H269" s="200" t="s">
        <v>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136</v>
      </c>
      <c r="AU269" s="207" t="s">
        <v>134</v>
      </c>
      <c r="AV269" s="13" t="s">
        <v>81</v>
      </c>
      <c r="AW269" s="13" t="s">
        <v>31</v>
      </c>
      <c r="AX269" s="13" t="s">
        <v>73</v>
      </c>
      <c r="AY269" s="207" t="s">
        <v>126</v>
      </c>
    </row>
    <row r="270" spans="2:51" s="13" customFormat="1" ht="12">
      <c r="B270" s="197"/>
      <c r="C270" s="198"/>
      <c r="D270" s="199" t="s">
        <v>136</v>
      </c>
      <c r="E270" s="200" t="s">
        <v>1</v>
      </c>
      <c r="F270" s="201" t="s">
        <v>153</v>
      </c>
      <c r="G270" s="198"/>
      <c r="H270" s="200" t="s">
        <v>1</v>
      </c>
      <c r="I270" s="202"/>
      <c r="J270" s="198"/>
      <c r="K270" s="198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136</v>
      </c>
      <c r="AU270" s="207" t="s">
        <v>134</v>
      </c>
      <c r="AV270" s="13" t="s">
        <v>81</v>
      </c>
      <c r="AW270" s="13" t="s">
        <v>31</v>
      </c>
      <c r="AX270" s="13" t="s">
        <v>73</v>
      </c>
      <c r="AY270" s="207" t="s">
        <v>126</v>
      </c>
    </row>
    <row r="271" spans="2:51" s="14" customFormat="1" ht="12">
      <c r="B271" s="208"/>
      <c r="C271" s="209"/>
      <c r="D271" s="199" t="s">
        <v>136</v>
      </c>
      <c r="E271" s="210" t="s">
        <v>1</v>
      </c>
      <c r="F271" s="211" t="s">
        <v>408</v>
      </c>
      <c r="G271" s="209"/>
      <c r="H271" s="212">
        <v>1.56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136</v>
      </c>
      <c r="AU271" s="218" t="s">
        <v>134</v>
      </c>
      <c r="AV271" s="14" t="s">
        <v>134</v>
      </c>
      <c r="AW271" s="14" t="s">
        <v>31</v>
      </c>
      <c r="AX271" s="14" t="s">
        <v>73</v>
      </c>
      <c r="AY271" s="218" t="s">
        <v>126</v>
      </c>
    </row>
    <row r="272" spans="2:51" s="13" customFormat="1" ht="12">
      <c r="B272" s="197"/>
      <c r="C272" s="198"/>
      <c r="D272" s="199" t="s">
        <v>136</v>
      </c>
      <c r="E272" s="200" t="s">
        <v>1</v>
      </c>
      <c r="F272" s="201" t="s">
        <v>151</v>
      </c>
      <c r="G272" s="198"/>
      <c r="H272" s="200" t="s">
        <v>1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136</v>
      </c>
      <c r="AU272" s="207" t="s">
        <v>134</v>
      </c>
      <c r="AV272" s="13" t="s">
        <v>81</v>
      </c>
      <c r="AW272" s="13" t="s">
        <v>31</v>
      </c>
      <c r="AX272" s="13" t="s">
        <v>73</v>
      </c>
      <c r="AY272" s="207" t="s">
        <v>126</v>
      </c>
    </row>
    <row r="273" spans="2:51" s="14" customFormat="1" ht="12">
      <c r="B273" s="208"/>
      <c r="C273" s="209"/>
      <c r="D273" s="199" t="s">
        <v>136</v>
      </c>
      <c r="E273" s="210" t="s">
        <v>1</v>
      </c>
      <c r="F273" s="211" t="s">
        <v>408</v>
      </c>
      <c r="G273" s="209"/>
      <c r="H273" s="212">
        <v>1.56</v>
      </c>
      <c r="I273" s="213"/>
      <c r="J273" s="209"/>
      <c r="K273" s="209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136</v>
      </c>
      <c r="AU273" s="218" t="s">
        <v>134</v>
      </c>
      <c r="AV273" s="14" t="s">
        <v>134</v>
      </c>
      <c r="AW273" s="14" t="s">
        <v>31</v>
      </c>
      <c r="AX273" s="14" t="s">
        <v>73</v>
      </c>
      <c r="AY273" s="218" t="s">
        <v>126</v>
      </c>
    </row>
    <row r="274" spans="2:51" s="13" customFormat="1" ht="12">
      <c r="B274" s="197"/>
      <c r="C274" s="198"/>
      <c r="D274" s="199" t="s">
        <v>136</v>
      </c>
      <c r="E274" s="200" t="s">
        <v>1</v>
      </c>
      <c r="F274" s="201" t="s">
        <v>149</v>
      </c>
      <c r="G274" s="198"/>
      <c r="H274" s="200" t="s">
        <v>1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136</v>
      </c>
      <c r="AU274" s="207" t="s">
        <v>134</v>
      </c>
      <c r="AV274" s="13" t="s">
        <v>81</v>
      </c>
      <c r="AW274" s="13" t="s">
        <v>31</v>
      </c>
      <c r="AX274" s="13" t="s">
        <v>73</v>
      </c>
      <c r="AY274" s="207" t="s">
        <v>126</v>
      </c>
    </row>
    <row r="275" spans="2:51" s="14" customFormat="1" ht="12">
      <c r="B275" s="208"/>
      <c r="C275" s="209"/>
      <c r="D275" s="199" t="s">
        <v>136</v>
      </c>
      <c r="E275" s="210" t="s">
        <v>1</v>
      </c>
      <c r="F275" s="211" t="s">
        <v>407</v>
      </c>
      <c r="G275" s="209"/>
      <c r="H275" s="212">
        <v>1.5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136</v>
      </c>
      <c r="AU275" s="218" t="s">
        <v>134</v>
      </c>
      <c r="AV275" s="14" t="s">
        <v>134</v>
      </c>
      <c r="AW275" s="14" t="s">
        <v>31</v>
      </c>
      <c r="AX275" s="14" t="s">
        <v>73</v>
      </c>
      <c r="AY275" s="218" t="s">
        <v>126</v>
      </c>
    </row>
    <row r="276" spans="2:51" s="13" customFormat="1" ht="12">
      <c r="B276" s="197"/>
      <c r="C276" s="198"/>
      <c r="D276" s="199" t="s">
        <v>136</v>
      </c>
      <c r="E276" s="200" t="s">
        <v>1</v>
      </c>
      <c r="F276" s="201" t="s">
        <v>409</v>
      </c>
      <c r="G276" s="198"/>
      <c r="H276" s="200" t="s">
        <v>1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136</v>
      </c>
      <c r="AU276" s="207" t="s">
        <v>134</v>
      </c>
      <c r="AV276" s="13" t="s">
        <v>81</v>
      </c>
      <c r="AW276" s="13" t="s">
        <v>31</v>
      </c>
      <c r="AX276" s="13" t="s">
        <v>73</v>
      </c>
      <c r="AY276" s="207" t="s">
        <v>126</v>
      </c>
    </row>
    <row r="277" spans="2:51" s="14" customFormat="1" ht="12">
      <c r="B277" s="208"/>
      <c r="C277" s="209"/>
      <c r="D277" s="199" t="s">
        <v>136</v>
      </c>
      <c r="E277" s="210" t="s">
        <v>1</v>
      </c>
      <c r="F277" s="211" t="s">
        <v>408</v>
      </c>
      <c r="G277" s="209"/>
      <c r="H277" s="212">
        <v>1.56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136</v>
      </c>
      <c r="AU277" s="218" t="s">
        <v>134</v>
      </c>
      <c r="AV277" s="14" t="s">
        <v>134</v>
      </c>
      <c r="AW277" s="14" t="s">
        <v>31</v>
      </c>
      <c r="AX277" s="14" t="s">
        <v>73</v>
      </c>
      <c r="AY277" s="218" t="s">
        <v>126</v>
      </c>
    </row>
    <row r="278" spans="2:51" s="15" customFormat="1" ht="12">
      <c r="B278" s="219"/>
      <c r="C278" s="220"/>
      <c r="D278" s="199" t="s">
        <v>136</v>
      </c>
      <c r="E278" s="221" t="s">
        <v>1</v>
      </c>
      <c r="F278" s="222" t="s">
        <v>155</v>
      </c>
      <c r="G278" s="220"/>
      <c r="H278" s="223">
        <v>6.18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136</v>
      </c>
      <c r="AU278" s="229" t="s">
        <v>134</v>
      </c>
      <c r="AV278" s="15" t="s">
        <v>133</v>
      </c>
      <c r="AW278" s="15" t="s">
        <v>31</v>
      </c>
      <c r="AX278" s="15" t="s">
        <v>81</v>
      </c>
      <c r="AY278" s="229" t="s">
        <v>126</v>
      </c>
    </row>
    <row r="279" spans="1:65" s="2" customFormat="1" ht="24.15" customHeight="1">
      <c r="A279" s="34"/>
      <c r="B279" s="35"/>
      <c r="C279" s="183" t="s">
        <v>414</v>
      </c>
      <c r="D279" s="183" t="s">
        <v>129</v>
      </c>
      <c r="E279" s="184" t="s">
        <v>415</v>
      </c>
      <c r="F279" s="185" t="s">
        <v>416</v>
      </c>
      <c r="G279" s="186" t="s">
        <v>143</v>
      </c>
      <c r="H279" s="187">
        <v>6.18</v>
      </c>
      <c r="I279" s="188"/>
      <c r="J279" s="189">
        <f>ROUND(I279*H279,2)</f>
        <v>0</v>
      </c>
      <c r="K279" s="190"/>
      <c r="L279" s="39"/>
      <c r="M279" s="191" t="s">
        <v>1</v>
      </c>
      <c r="N279" s="192" t="s">
        <v>39</v>
      </c>
      <c r="O279" s="71"/>
      <c r="P279" s="193">
        <f>O279*H279</f>
        <v>0</v>
      </c>
      <c r="Q279" s="193">
        <v>0.00014</v>
      </c>
      <c r="R279" s="193">
        <f>Q279*H279</f>
        <v>0.0008651999999999999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200</v>
      </c>
      <c r="AT279" s="195" t="s">
        <v>129</v>
      </c>
      <c r="AU279" s="195" t="s">
        <v>134</v>
      </c>
      <c r="AY279" s="17" t="s">
        <v>126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7" t="s">
        <v>134</v>
      </c>
      <c r="BK279" s="196">
        <f>ROUND(I279*H279,2)</f>
        <v>0</v>
      </c>
      <c r="BL279" s="17" t="s">
        <v>200</v>
      </c>
      <c r="BM279" s="195" t="s">
        <v>417</v>
      </c>
    </row>
    <row r="280" spans="1:65" s="2" customFormat="1" ht="24.15" customHeight="1">
      <c r="A280" s="34"/>
      <c r="B280" s="35"/>
      <c r="C280" s="183" t="s">
        <v>418</v>
      </c>
      <c r="D280" s="183" t="s">
        <v>129</v>
      </c>
      <c r="E280" s="184" t="s">
        <v>419</v>
      </c>
      <c r="F280" s="185" t="s">
        <v>420</v>
      </c>
      <c r="G280" s="186" t="s">
        <v>143</v>
      </c>
      <c r="H280" s="187">
        <v>6.18</v>
      </c>
      <c r="I280" s="188"/>
      <c r="J280" s="189">
        <f>ROUND(I280*H280,2)</f>
        <v>0</v>
      </c>
      <c r="K280" s="190"/>
      <c r="L280" s="39"/>
      <c r="M280" s="191" t="s">
        <v>1</v>
      </c>
      <c r="N280" s="192" t="s">
        <v>39</v>
      </c>
      <c r="O280" s="71"/>
      <c r="P280" s="193">
        <f>O280*H280</f>
        <v>0</v>
      </c>
      <c r="Q280" s="193">
        <v>0.00012</v>
      </c>
      <c r="R280" s="193">
        <f>Q280*H280</f>
        <v>0.0007416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200</v>
      </c>
      <c r="AT280" s="195" t="s">
        <v>129</v>
      </c>
      <c r="AU280" s="195" t="s">
        <v>134</v>
      </c>
      <c r="AY280" s="17" t="s">
        <v>126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134</v>
      </c>
      <c r="BK280" s="196">
        <f>ROUND(I280*H280,2)</f>
        <v>0</v>
      </c>
      <c r="BL280" s="17" t="s">
        <v>200</v>
      </c>
      <c r="BM280" s="195" t="s">
        <v>421</v>
      </c>
    </row>
    <row r="281" spans="1:65" s="2" customFormat="1" ht="24.15" customHeight="1">
      <c r="A281" s="34"/>
      <c r="B281" s="35"/>
      <c r="C281" s="183" t="s">
        <v>422</v>
      </c>
      <c r="D281" s="183" t="s">
        <v>129</v>
      </c>
      <c r="E281" s="184" t="s">
        <v>423</v>
      </c>
      <c r="F281" s="185" t="s">
        <v>424</v>
      </c>
      <c r="G281" s="186" t="s">
        <v>143</v>
      </c>
      <c r="H281" s="187">
        <v>6.18</v>
      </c>
      <c r="I281" s="188"/>
      <c r="J281" s="189">
        <f>ROUND(I281*H281,2)</f>
        <v>0</v>
      </c>
      <c r="K281" s="190"/>
      <c r="L281" s="39"/>
      <c r="M281" s="191" t="s">
        <v>1</v>
      </c>
      <c r="N281" s="192" t="s">
        <v>39</v>
      </c>
      <c r="O281" s="71"/>
      <c r="P281" s="193">
        <f>O281*H281</f>
        <v>0</v>
      </c>
      <c r="Q281" s="193">
        <v>0.00012</v>
      </c>
      <c r="R281" s="193">
        <f>Q281*H281</f>
        <v>0.0007416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200</v>
      </c>
      <c r="AT281" s="195" t="s">
        <v>129</v>
      </c>
      <c r="AU281" s="195" t="s">
        <v>134</v>
      </c>
      <c r="AY281" s="17" t="s">
        <v>126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134</v>
      </c>
      <c r="BK281" s="196">
        <f>ROUND(I281*H281,2)</f>
        <v>0</v>
      </c>
      <c r="BL281" s="17" t="s">
        <v>200</v>
      </c>
      <c r="BM281" s="195" t="s">
        <v>425</v>
      </c>
    </row>
    <row r="282" spans="1:65" s="2" customFormat="1" ht="24.15" customHeight="1">
      <c r="A282" s="34"/>
      <c r="B282" s="35"/>
      <c r="C282" s="183" t="s">
        <v>426</v>
      </c>
      <c r="D282" s="183" t="s">
        <v>129</v>
      </c>
      <c r="E282" s="184" t="s">
        <v>427</v>
      </c>
      <c r="F282" s="185" t="s">
        <v>428</v>
      </c>
      <c r="G282" s="186" t="s">
        <v>143</v>
      </c>
      <c r="H282" s="187">
        <v>6.18</v>
      </c>
      <c r="I282" s="188"/>
      <c r="J282" s="189">
        <f>ROUND(I282*H282,2)</f>
        <v>0</v>
      </c>
      <c r="K282" s="190"/>
      <c r="L282" s="39"/>
      <c r="M282" s="191" t="s">
        <v>1</v>
      </c>
      <c r="N282" s="192" t="s">
        <v>39</v>
      </c>
      <c r="O282" s="71"/>
      <c r="P282" s="193">
        <f>O282*H282</f>
        <v>0</v>
      </c>
      <c r="Q282" s="193">
        <v>3E-05</v>
      </c>
      <c r="R282" s="193">
        <f>Q282*H282</f>
        <v>0.0001854</v>
      </c>
      <c r="S282" s="193">
        <v>0</v>
      </c>
      <c r="T282" s="19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200</v>
      </c>
      <c r="AT282" s="195" t="s">
        <v>129</v>
      </c>
      <c r="AU282" s="195" t="s">
        <v>134</v>
      </c>
      <c r="AY282" s="17" t="s">
        <v>126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7" t="s">
        <v>134</v>
      </c>
      <c r="BK282" s="196">
        <f>ROUND(I282*H282,2)</f>
        <v>0</v>
      </c>
      <c r="BL282" s="17" t="s">
        <v>200</v>
      </c>
      <c r="BM282" s="195" t="s">
        <v>429</v>
      </c>
    </row>
    <row r="283" spans="2:63" s="12" customFormat="1" ht="22.95" customHeight="1">
      <c r="B283" s="167"/>
      <c r="C283" s="168"/>
      <c r="D283" s="169" t="s">
        <v>72</v>
      </c>
      <c r="E283" s="181" t="s">
        <v>430</v>
      </c>
      <c r="F283" s="181" t="s">
        <v>431</v>
      </c>
      <c r="G283" s="168"/>
      <c r="H283" s="168"/>
      <c r="I283" s="171"/>
      <c r="J283" s="182">
        <f>BK283</f>
        <v>0</v>
      </c>
      <c r="K283" s="168"/>
      <c r="L283" s="173"/>
      <c r="M283" s="174"/>
      <c r="N283" s="175"/>
      <c r="O283" s="175"/>
      <c r="P283" s="176">
        <f>SUM(P284:P315)</f>
        <v>0</v>
      </c>
      <c r="Q283" s="175"/>
      <c r="R283" s="176">
        <f>SUM(R284:R315)</f>
        <v>0.06119876</v>
      </c>
      <c r="S283" s="175"/>
      <c r="T283" s="177">
        <f>SUM(T284:T315)</f>
        <v>0</v>
      </c>
      <c r="AR283" s="178" t="s">
        <v>134</v>
      </c>
      <c r="AT283" s="179" t="s">
        <v>72</v>
      </c>
      <c r="AU283" s="179" t="s">
        <v>81</v>
      </c>
      <c r="AY283" s="178" t="s">
        <v>126</v>
      </c>
      <c r="BK283" s="180">
        <f>SUM(BK284:BK315)</f>
        <v>0</v>
      </c>
    </row>
    <row r="284" spans="1:65" s="2" customFormat="1" ht="24.15" customHeight="1">
      <c r="A284" s="34"/>
      <c r="B284" s="35"/>
      <c r="C284" s="183" t="s">
        <v>432</v>
      </c>
      <c r="D284" s="183" t="s">
        <v>129</v>
      </c>
      <c r="E284" s="184" t="s">
        <v>433</v>
      </c>
      <c r="F284" s="185" t="s">
        <v>434</v>
      </c>
      <c r="G284" s="186" t="s">
        <v>143</v>
      </c>
      <c r="H284" s="187">
        <v>132.606</v>
      </c>
      <c r="I284" s="188"/>
      <c r="J284" s="189">
        <f>ROUND(I284*H284,2)</f>
        <v>0</v>
      </c>
      <c r="K284" s="190"/>
      <c r="L284" s="39"/>
      <c r="M284" s="191" t="s">
        <v>1</v>
      </c>
      <c r="N284" s="192" t="s">
        <v>39</v>
      </c>
      <c r="O284" s="71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200</v>
      </c>
      <c r="AT284" s="195" t="s">
        <v>129</v>
      </c>
      <c r="AU284" s="195" t="s">
        <v>134</v>
      </c>
      <c r="AY284" s="17" t="s">
        <v>126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7" t="s">
        <v>134</v>
      </c>
      <c r="BK284" s="196">
        <f>ROUND(I284*H284,2)</f>
        <v>0</v>
      </c>
      <c r="BL284" s="17" t="s">
        <v>200</v>
      </c>
      <c r="BM284" s="195" t="s">
        <v>435</v>
      </c>
    </row>
    <row r="285" spans="1:65" s="2" customFormat="1" ht="24.15" customHeight="1">
      <c r="A285" s="34"/>
      <c r="B285" s="35"/>
      <c r="C285" s="183" t="s">
        <v>436</v>
      </c>
      <c r="D285" s="183" t="s">
        <v>129</v>
      </c>
      <c r="E285" s="184" t="s">
        <v>437</v>
      </c>
      <c r="F285" s="185" t="s">
        <v>438</v>
      </c>
      <c r="G285" s="186" t="s">
        <v>230</v>
      </c>
      <c r="H285" s="187">
        <v>20</v>
      </c>
      <c r="I285" s="188"/>
      <c r="J285" s="189">
        <f>ROUND(I285*H285,2)</f>
        <v>0</v>
      </c>
      <c r="K285" s="190"/>
      <c r="L285" s="39"/>
      <c r="M285" s="191" t="s">
        <v>1</v>
      </c>
      <c r="N285" s="192" t="s">
        <v>39</v>
      </c>
      <c r="O285" s="71"/>
      <c r="P285" s="193">
        <f>O285*H285</f>
        <v>0</v>
      </c>
      <c r="Q285" s="193">
        <v>1E-05</v>
      </c>
      <c r="R285" s="193">
        <f>Q285*H285</f>
        <v>0.0002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200</v>
      </c>
      <c r="AT285" s="195" t="s">
        <v>129</v>
      </c>
      <c r="AU285" s="195" t="s">
        <v>134</v>
      </c>
      <c r="AY285" s="17" t="s">
        <v>126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134</v>
      </c>
      <c r="BK285" s="196">
        <f>ROUND(I285*H285,2)</f>
        <v>0</v>
      </c>
      <c r="BL285" s="17" t="s">
        <v>200</v>
      </c>
      <c r="BM285" s="195" t="s">
        <v>439</v>
      </c>
    </row>
    <row r="286" spans="1:65" s="2" customFormat="1" ht="16.5" customHeight="1">
      <c r="A286" s="34"/>
      <c r="B286" s="35"/>
      <c r="C286" s="183" t="s">
        <v>440</v>
      </c>
      <c r="D286" s="183" t="s">
        <v>129</v>
      </c>
      <c r="E286" s="184" t="s">
        <v>441</v>
      </c>
      <c r="F286" s="185" t="s">
        <v>442</v>
      </c>
      <c r="G286" s="186" t="s">
        <v>143</v>
      </c>
      <c r="H286" s="187">
        <v>39.67</v>
      </c>
      <c r="I286" s="188"/>
      <c r="J286" s="189">
        <f>ROUND(I286*H286,2)</f>
        <v>0</v>
      </c>
      <c r="K286" s="190"/>
      <c r="L286" s="39"/>
      <c r="M286" s="191" t="s">
        <v>1</v>
      </c>
      <c r="N286" s="192" t="s">
        <v>39</v>
      </c>
      <c r="O286" s="71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200</v>
      </c>
      <c r="AT286" s="195" t="s">
        <v>129</v>
      </c>
      <c r="AU286" s="195" t="s">
        <v>134</v>
      </c>
      <c r="AY286" s="17" t="s">
        <v>126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7" t="s">
        <v>134</v>
      </c>
      <c r="BK286" s="196">
        <f>ROUND(I286*H286,2)</f>
        <v>0</v>
      </c>
      <c r="BL286" s="17" t="s">
        <v>200</v>
      </c>
      <c r="BM286" s="195" t="s">
        <v>443</v>
      </c>
    </row>
    <row r="287" spans="2:51" s="13" customFormat="1" ht="12">
      <c r="B287" s="197"/>
      <c r="C287" s="198"/>
      <c r="D287" s="199" t="s">
        <v>136</v>
      </c>
      <c r="E287" s="200" t="s">
        <v>1</v>
      </c>
      <c r="F287" s="201" t="s">
        <v>444</v>
      </c>
      <c r="G287" s="198"/>
      <c r="H287" s="200" t="s">
        <v>1</v>
      </c>
      <c r="I287" s="202"/>
      <c r="J287" s="198"/>
      <c r="K287" s="198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136</v>
      </c>
      <c r="AU287" s="207" t="s">
        <v>134</v>
      </c>
      <c r="AV287" s="13" t="s">
        <v>81</v>
      </c>
      <c r="AW287" s="13" t="s">
        <v>31</v>
      </c>
      <c r="AX287" s="13" t="s">
        <v>73</v>
      </c>
      <c r="AY287" s="207" t="s">
        <v>126</v>
      </c>
    </row>
    <row r="288" spans="2:51" s="14" customFormat="1" ht="12">
      <c r="B288" s="208"/>
      <c r="C288" s="209"/>
      <c r="D288" s="199" t="s">
        <v>136</v>
      </c>
      <c r="E288" s="210" t="s">
        <v>1</v>
      </c>
      <c r="F288" s="211" t="s">
        <v>445</v>
      </c>
      <c r="G288" s="209"/>
      <c r="H288" s="212">
        <v>39.67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136</v>
      </c>
      <c r="AU288" s="218" t="s">
        <v>134</v>
      </c>
      <c r="AV288" s="14" t="s">
        <v>134</v>
      </c>
      <c r="AW288" s="14" t="s">
        <v>31</v>
      </c>
      <c r="AX288" s="14" t="s">
        <v>73</v>
      </c>
      <c r="AY288" s="218" t="s">
        <v>126</v>
      </c>
    </row>
    <row r="289" spans="2:51" s="15" customFormat="1" ht="12">
      <c r="B289" s="219"/>
      <c r="C289" s="220"/>
      <c r="D289" s="199" t="s">
        <v>136</v>
      </c>
      <c r="E289" s="221" t="s">
        <v>1</v>
      </c>
      <c r="F289" s="222" t="s">
        <v>155</v>
      </c>
      <c r="G289" s="220"/>
      <c r="H289" s="223">
        <v>39.67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136</v>
      </c>
      <c r="AU289" s="229" t="s">
        <v>134</v>
      </c>
      <c r="AV289" s="15" t="s">
        <v>133</v>
      </c>
      <c r="AW289" s="15" t="s">
        <v>31</v>
      </c>
      <c r="AX289" s="15" t="s">
        <v>81</v>
      </c>
      <c r="AY289" s="229" t="s">
        <v>126</v>
      </c>
    </row>
    <row r="290" spans="1:65" s="2" customFormat="1" ht="16.5" customHeight="1">
      <c r="A290" s="34"/>
      <c r="B290" s="35"/>
      <c r="C290" s="230" t="s">
        <v>446</v>
      </c>
      <c r="D290" s="230" t="s">
        <v>227</v>
      </c>
      <c r="E290" s="231" t="s">
        <v>447</v>
      </c>
      <c r="F290" s="232" t="s">
        <v>448</v>
      </c>
      <c r="G290" s="233" t="s">
        <v>143</v>
      </c>
      <c r="H290" s="234">
        <v>47.604</v>
      </c>
      <c r="I290" s="235"/>
      <c r="J290" s="236">
        <f>ROUND(I290*H290,2)</f>
        <v>0</v>
      </c>
      <c r="K290" s="237"/>
      <c r="L290" s="238"/>
      <c r="M290" s="239" t="s">
        <v>1</v>
      </c>
      <c r="N290" s="240" t="s">
        <v>39</v>
      </c>
      <c r="O290" s="71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231</v>
      </c>
      <c r="AT290" s="195" t="s">
        <v>227</v>
      </c>
      <c r="AU290" s="195" t="s">
        <v>134</v>
      </c>
      <c r="AY290" s="17" t="s">
        <v>126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134</v>
      </c>
      <c r="BK290" s="196">
        <f>ROUND(I290*H290,2)</f>
        <v>0</v>
      </c>
      <c r="BL290" s="17" t="s">
        <v>200</v>
      </c>
      <c r="BM290" s="195" t="s">
        <v>449</v>
      </c>
    </row>
    <row r="291" spans="2:51" s="14" customFormat="1" ht="12">
      <c r="B291" s="208"/>
      <c r="C291" s="209"/>
      <c r="D291" s="199" t="s">
        <v>136</v>
      </c>
      <c r="E291" s="209"/>
      <c r="F291" s="211" t="s">
        <v>450</v>
      </c>
      <c r="G291" s="209"/>
      <c r="H291" s="212">
        <v>47.604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136</v>
      </c>
      <c r="AU291" s="218" t="s">
        <v>134</v>
      </c>
      <c r="AV291" s="14" t="s">
        <v>134</v>
      </c>
      <c r="AW291" s="14" t="s">
        <v>4</v>
      </c>
      <c r="AX291" s="14" t="s">
        <v>81</v>
      </c>
      <c r="AY291" s="218" t="s">
        <v>126</v>
      </c>
    </row>
    <row r="292" spans="1:65" s="2" customFormat="1" ht="24.15" customHeight="1">
      <c r="A292" s="34"/>
      <c r="B292" s="35"/>
      <c r="C292" s="183" t="s">
        <v>451</v>
      </c>
      <c r="D292" s="183" t="s">
        <v>129</v>
      </c>
      <c r="E292" s="184" t="s">
        <v>452</v>
      </c>
      <c r="F292" s="185" t="s">
        <v>453</v>
      </c>
      <c r="G292" s="186" t="s">
        <v>143</v>
      </c>
      <c r="H292" s="187">
        <v>10</v>
      </c>
      <c r="I292" s="188"/>
      <c r="J292" s="189">
        <f>ROUND(I292*H292,2)</f>
        <v>0</v>
      </c>
      <c r="K292" s="190"/>
      <c r="L292" s="39"/>
      <c r="M292" s="191" t="s">
        <v>1</v>
      </c>
      <c r="N292" s="192" t="s">
        <v>39</v>
      </c>
      <c r="O292" s="71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200</v>
      </c>
      <c r="AT292" s="195" t="s">
        <v>129</v>
      </c>
      <c r="AU292" s="195" t="s">
        <v>134</v>
      </c>
      <c r="AY292" s="17" t="s">
        <v>126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7" t="s">
        <v>134</v>
      </c>
      <c r="BK292" s="196">
        <f>ROUND(I292*H292,2)</f>
        <v>0</v>
      </c>
      <c r="BL292" s="17" t="s">
        <v>200</v>
      </c>
      <c r="BM292" s="195" t="s">
        <v>454</v>
      </c>
    </row>
    <row r="293" spans="1:65" s="2" customFormat="1" ht="16.5" customHeight="1">
      <c r="A293" s="34"/>
      <c r="B293" s="35"/>
      <c r="C293" s="230" t="s">
        <v>455</v>
      </c>
      <c r="D293" s="230" t="s">
        <v>227</v>
      </c>
      <c r="E293" s="231" t="s">
        <v>456</v>
      </c>
      <c r="F293" s="232" t="s">
        <v>457</v>
      </c>
      <c r="G293" s="233" t="s">
        <v>143</v>
      </c>
      <c r="H293" s="234">
        <v>12</v>
      </c>
      <c r="I293" s="235"/>
      <c r="J293" s="236">
        <f>ROUND(I293*H293,2)</f>
        <v>0</v>
      </c>
      <c r="K293" s="237"/>
      <c r="L293" s="238"/>
      <c r="M293" s="239" t="s">
        <v>1</v>
      </c>
      <c r="N293" s="240" t="s">
        <v>39</v>
      </c>
      <c r="O293" s="71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231</v>
      </c>
      <c r="AT293" s="195" t="s">
        <v>227</v>
      </c>
      <c r="AU293" s="195" t="s">
        <v>134</v>
      </c>
      <c r="AY293" s="17" t="s">
        <v>126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7" t="s">
        <v>134</v>
      </c>
      <c r="BK293" s="196">
        <f>ROUND(I293*H293,2)</f>
        <v>0</v>
      </c>
      <c r="BL293" s="17" t="s">
        <v>200</v>
      </c>
      <c r="BM293" s="195" t="s">
        <v>458</v>
      </c>
    </row>
    <row r="294" spans="2:51" s="14" customFormat="1" ht="12">
      <c r="B294" s="208"/>
      <c r="C294" s="209"/>
      <c r="D294" s="199" t="s">
        <v>136</v>
      </c>
      <c r="E294" s="209"/>
      <c r="F294" s="211" t="s">
        <v>459</v>
      </c>
      <c r="G294" s="209"/>
      <c r="H294" s="212">
        <v>12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136</v>
      </c>
      <c r="AU294" s="218" t="s">
        <v>134</v>
      </c>
      <c r="AV294" s="14" t="s">
        <v>134</v>
      </c>
      <c r="AW294" s="14" t="s">
        <v>4</v>
      </c>
      <c r="AX294" s="14" t="s">
        <v>81</v>
      </c>
      <c r="AY294" s="218" t="s">
        <v>126</v>
      </c>
    </row>
    <row r="295" spans="1:65" s="2" customFormat="1" ht="24.15" customHeight="1">
      <c r="A295" s="34"/>
      <c r="B295" s="35"/>
      <c r="C295" s="183" t="s">
        <v>460</v>
      </c>
      <c r="D295" s="183" t="s">
        <v>129</v>
      </c>
      <c r="E295" s="184" t="s">
        <v>461</v>
      </c>
      <c r="F295" s="185" t="s">
        <v>462</v>
      </c>
      <c r="G295" s="186" t="s">
        <v>143</v>
      </c>
      <c r="H295" s="187">
        <v>132.606</v>
      </c>
      <c r="I295" s="188"/>
      <c r="J295" s="189">
        <f>ROUND(I295*H295,2)</f>
        <v>0</v>
      </c>
      <c r="K295" s="190"/>
      <c r="L295" s="39"/>
      <c r="M295" s="191" t="s">
        <v>1</v>
      </c>
      <c r="N295" s="192" t="s">
        <v>39</v>
      </c>
      <c r="O295" s="71"/>
      <c r="P295" s="193">
        <f>O295*H295</f>
        <v>0</v>
      </c>
      <c r="Q295" s="193">
        <v>0.0002</v>
      </c>
      <c r="R295" s="193">
        <f>Q295*H295</f>
        <v>0.0265212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200</v>
      </c>
      <c r="AT295" s="195" t="s">
        <v>129</v>
      </c>
      <c r="AU295" s="195" t="s">
        <v>134</v>
      </c>
      <c r="AY295" s="17" t="s">
        <v>126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7" t="s">
        <v>134</v>
      </c>
      <c r="BK295" s="196">
        <f>ROUND(I295*H295,2)</f>
        <v>0</v>
      </c>
      <c r="BL295" s="17" t="s">
        <v>200</v>
      </c>
      <c r="BM295" s="195" t="s">
        <v>463</v>
      </c>
    </row>
    <row r="296" spans="1:65" s="2" customFormat="1" ht="33" customHeight="1">
      <c r="A296" s="34"/>
      <c r="B296" s="35"/>
      <c r="C296" s="183" t="s">
        <v>464</v>
      </c>
      <c r="D296" s="183" t="s">
        <v>129</v>
      </c>
      <c r="E296" s="184" t="s">
        <v>465</v>
      </c>
      <c r="F296" s="185" t="s">
        <v>466</v>
      </c>
      <c r="G296" s="186" t="s">
        <v>143</v>
      </c>
      <c r="H296" s="187">
        <v>132.606</v>
      </c>
      <c r="I296" s="188"/>
      <c r="J296" s="189">
        <f>ROUND(I296*H296,2)</f>
        <v>0</v>
      </c>
      <c r="K296" s="190"/>
      <c r="L296" s="39"/>
      <c r="M296" s="191" t="s">
        <v>1</v>
      </c>
      <c r="N296" s="192" t="s">
        <v>39</v>
      </c>
      <c r="O296" s="71"/>
      <c r="P296" s="193">
        <f>O296*H296</f>
        <v>0</v>
      </c>
      <c r="Q296" s="193">
        <v>0.00026</v>
      </c>
      <c r="R296" s="193">
        <f>Q296*H296</f>
        <v>0.03447756</v>
      </c>
      <c r="S296" s="193">
        <v>0</v>
      </c>
      <c r="T296" s="194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200</v>
      </c>
      <c r="AT296" s="195" t="s">
        <v>129</v>
      </c>
      <c r="AU296" s="195" t="s">
        <v>134</v>
      </c>
      <c r="AY296" s="17" t="s">
        <v>126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7" t="s">
        <v>134</v>
      </c>
      <c r="BK296" s="196">
        <f>ROUND(I296*H296,2)</f>
        <v>0</v>
      </c>
      <c r="BL296" s="17" t="s">
        <v>200</v>
      </c>
      <c r="BM296" s="195" t="s">
        <v>467</v>
      </c>
    </row>
    <row r="297" spans="2:51" s="13" customFormat="1" ht="12">
      <c r="B297" s="197"/>
      <c r="C297" s="198"/>
      <c r="D297" s="199" t="s">
        <v>136</v>
      </c>
      <c r="E297" s="200" t="s">
        <v>1</v>
      </c>
      <c r="F297" s="201" t="s">
        <v>468</v>
      </c>
      <c r="G297" s="198"/>
      <c r="H297" s="200" t="s">
        <v>1</v>
      </c>
      <c r="I297" s="202"/>
      <c r="J297" s="198"/>
      <c r="K297" s="198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136</v>
      </c>
      <c r="AU297" s="207" t="s">
        <v>134</v>
      </c>
      <c r="AV297" s="13" t="s">
        <v>81</v>
      </c>
      <c r="AW297" s="13" t="s">
        <v>31</v>
      </c>
      <c r="AX297" s="13" t="s">
        <v>73</v>
      </c>
      <c r="AY297" s="207" t="s">
        <v>126</v>
      </c>
    </row>
    <row r="298" spans="2:51" s="13" customFormat="1" ht="12">
      <c r="B298" s="197"/>
      <c r="C298" s="198"/>
      <c r="D298" s="199" t="s">
        <v>136</v>
      </c>
      <c r="E298" s="200" t="s">
        <v>1</v>
      </c>
      <c r="F298" s="201" t="s">
        <v>153</v>
      </c>
      <c r="G298" s="198"/>
      <c r="H298" s="200" t="s">
        <v>1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136</v>
      </c>
      <c r="AU298" s="207" t="s">
        <v>134</v>
      </c>
      <c r="AV298" s="13" t="s">
        <v>81</v>
      </c>
      <c r="AW298" s="13" t="s">
        <v>31</v>
      </c>
      <c r="AX298" s="13" t="s">
        <v>73</v>
      </c>
      <c r="AY298" s="207" t="s">
        <v>126</v>
      </c>
    </row>
    <row r="299" spans="2:51" s="14" customFormat="1" ht="12">
      <c r="B299" s="208"/>
      <c r="C299" s="209"/>
      <c r="D299" s="199" t="s">
        <v>136</v>
      </c>
      <c r="E299" s="210" t="s">
        <v>1</v>
      </c>
      <c r="F299" s="211" t="s">
        <v>469</v>
      </c>
      <c r="G299" s="209"/>
      <c r="H299" s="212">
        <v>35.414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136</v>
      </c>
      <c r="AU299" s="218" t="s">
        <v>134</v>
      </c>
      <c r="AV299" s="14" t="s">
        <v>134</v>
      </c>
      <c r="AW299" s="14" t="s">
        <v>31</v>
      </c>
      <c r="AX299" s="14" t="s">
        <v>73</v>
      </c>
      <c r="AY299" s="218" t="s">
        <v>126</v>
      </c>
    </row>
    <row r="300" spans="2:51" s="13" customFormat="1" ht="12">
      <c r="B300" s="197"/>
      <c r="C300" s="198"/>
      <c r="D300" s="199" t="s">
        <v>136</v>
      </c>
      <c r="E300" s="200" t="s">
        <v>1</v>
      </c>
      <c r="F300" s="201" t="s">
        <v>151</v>
      </c>
      <c r="G300" s="198"/>
      <c r="H300" s="200" t="s">
        <v>1</v>
      </c>
      <c r="I300" s="202"/>
      <c r="J300" s="198"/>
      <c r="K300" s="198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136</v>
      </c>
      <c r="AU300" s="207" t="s">
        <v>134</v>
      </c>
      <c r="AV300" s="13" t="s">
        <v>81</v>
      </c>
      <c r="AW300" s="13" t="s">
        <v>31</v>
      </c>
      <c r="AX300" s="13" t="s">
        <v>73</v>
      </c>
      <c r="AY300" s="207" t="s">
        <v>126</v>
      </c>
    </row>
    <row r="301" spans="2:51" s="14" customFormat="1" ht="12">
      <c r="B301" s="208"/>
      <c r="C301" s="209"/>
      <c r="D301" s="199" t="s">
        <v>136</v>
      </c>
      <c r="E301" s="210" t="s">
        <v>1</v>
      </c>
      <c r="F301" s="211" t="s">
        <v>470</v>
      </c>
      <c r="G301" s="209"/>
      <c r="H301" s="212">
        <v>41.803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136</v>
      </c>
      <c r="AU301" s="218" t="s">
        <v>134</v>
      </c>
      <c r="AV301" s="14" t="s">
        <v>134</v>
      </c>
      <c r="AW301" s="14" t="s">
        <v>31</v>
      </c>
      <c r="AX301" s="14" t="s">
        <v>73</v>
      </c>
      <c r="AY301" s="218" t="s">
        <v>126</v>
      </c>
    </row>
    <row r="302" spans="2:51" s="13" customFormat="1" ht="12">
      <c r="B302" s="197"/>
      <c r="C302" s="198"/>
      <c r="D302" s="199" t="s">
        <v>136</v>
      </c>
      <c r="E302" s="200" t="s">
        <v>1</v>
      </c>
      <c r="F302" s="201" t="s">
        <v>471</v>
      </c>
      <c r="G302" s="198"/>
      <c r="H302" s="200" t="s">
        <v>1</v>
      </c>
      <c r="I302" s="202"/>
      <c r="J302" s="198"/>
      <c r="K302" s="198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136</v>
      </c>
      <c r="AU302" s="207" t="s">
        <v>134</v>
      </c>
      <c r="AV302" s="13" t="s">
        <v>81</v>
      </c>
      <c r="AW302" s="13" t="s">
        <v>31</v>
      </c>
      <c r="AX302" s="13" t="s">
        <v>73</v>
      </c>
      <c r="AY302" s="207" t="s">
        <v>126</v>
      </c>
    </row>
    <row r="303" spans="2:51" s="14" customFormat="1" ht="12">
      <c r="B303" s="208"/>
      <c r="C303" s="209"/>
      <c r="D303" s="199" t="s">
        <v>136</v>
      </c>
      <c r="E303" s="210" t="s">
        <v>1</v>
      </c>
      <c r="F303" s="211" t="s">
        <v>472</v>
      </c>
      <c r="G303" s="209"/>
      <c r="H303" s="212">
        <v>10.769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136</v>
      </c>
      <c r="AU303" s="218" t="s">
        <v>134</v>
      </c>
      <c r="AV303" s="14" t="s">
        <v>134</v>
      </c>
      <c r="AW303" s="14" t="s">
        <v>31</v>
      </c>
      <c r="AX303" s="14" t="s">
        <v>73</v>
      </c>
      <c r="AY303" s="218" t="s">
        <v>126</v>
      </c>
    </row>
    <row r="304" spans="2:51" s="13" customFormat="1" ht="12">
      <c r="B304" s="197"/>
      <c r="C304" s="198"/>
      <c r="D304" s="199" t="s">
        <v>136</v>
      </c>
      <c r="E304" s="200" t="s">
        <v>1</v>
      </c>
      <c r="F304" s="201" t="s">
        <v>149</v>
      </c>
      <c r="G304" s="198"/>
      <c r="H304" s="200" t="s">
        <v>1</v>
      </c>
      <c r="I304" s="202"/>
      <c r="J304" s="198"/>
      <c r="K304" s="198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136</v>
      </c>
      <c r="AU304" s="207" t="s">
        <v>134</v>
      </c>
      <c r="AV304" s="13" t="s">
        <v>81</v>
      </c>
      <c r="AW304" s="13" t="s">
        <v>31</v>
      </c>
      <c r="AX304" s="13" t="s">
        <v>73</v>
      </c>
      <c r="AY304" s="207" t="s">
        <v>126</v>
      </c>
    </row>
    <row r="305" spans="2:51" s="14" customFormat="1" ht="12">
      <c r="B305" s="208"/>
      <c r="C305" s="209"/>
      <c r="D305" s="199" t="s">
        <v>136</v>
      </c>
      <c r="E305" s="210" t="s">
        <v>1</v>
      </c>
      <c r="F305" s="211" t="s">
        <v>473</v>
      </c>
      <c r="G305" s="209"/>
      <c r="H305" s="212">
        <v>4.95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136</v>
      </c>
      <c r="AU305" s="218" t="s">
        <v>134</v>
      </c>
      <c r="AV305" s="14" t="s">
        <v>134</v>
      </c>
      <c r="AW305" s="14" t="s">
        <v>31</v>
      </c>
      <c r="AX305" s="14" t="s">
        <v>73</v>
      </c>
      <c r="AY305" s="218" t="s">
        <v>126</v>
      </c>
    </row>
    <row r="306" spans="2:51" s="13" customFormat="1" ht="12">
      <c r="B306" s="197"/>
      <c r="C306" s="198"/>
      <c r="D306" s="199" t="s">
        <v>136</v>
      </c>
      <c r="E306" s="200" t="s">
        <v>1</v>
      </c>
      <c r="F306" s="201" t="s">
        <v>474</v>
      </c>
      <c r="G306" s="198"/>
      <c r="H306" s="200" t="s">
        <v>1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136</v>
      </c>
      <c r="AU306" s="207" t="s">
        <v>134</v>
      </c>
      <c r="AV306" s="13" t="s">
        <v>81</v>
      </c>
      <c r="AW306" s="13" t="s">
        <v>31</v>
      </c>
      <c r="AX306" s="13" t="s">
        <v>73</v>
      </c>
      <c r="AY306" s="207" t="s">
        <v>126</v>
      </c>
    </row>
    <row r="307" spans="2:51" s="14" customFormat="1" ht="12">
      <c r="B307" s="208"/>
      <c r="C307" s="209"/>
      <c r="D307" s="199" t="s">
        <v>136</v>
      </c>
      <c r="E307" s="210" t="s">
        <v>1</v>
      </c>
      <c r="F307" s="211" t="s">
        <v>445</v>
      </c>
      <c r="G307" s="209"/>
      <c r="H307" s="212">
        <v>39.67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136</v>
      </c>
      <c r="AU307" s="218" t="s">
        <v>134</v>
      </c>
      <c r="AV307" s="14" t="s">
        <v>134</v>
      </c>
      <c r="AW307" s="14" t="s">
        <v>31</v>
      </c>
      <c r="AX307" s="14" t="s">
        <v>73</v>
      </c>
      <c r="AY307" s="218" t="s">
        <v>126</v>
      </c>
    </row>
    <row r="308" spans="2:51" s="15" customFormat="1" ht="12">
      <c r="B308" s="219"/>
      <c r="C308" s="220"/>
      <c r="D308" s="199" t="s">
        <v>136</v>
      </c>
      <c r="E308" s="221" t="s">
        <v>1</v>
      </c>
      <c r="F308" s="222" t="s">
        <v>155</v>
      </c>
      <c r="G308" s="220"/>
      <c r="H308" s="223">
        <v>132.606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136</v>
      </c>
      <c r="AU308" s="229" t="s">
        <v>134</v>
      </c>
      <c r="AV308" s="15" t="s">
        <v>133</v>
      </c>
      <c r="AW308" s="15" t="s">
        <v>31</v>
      </c>
      <c r="AX308" s="15" t="s">
        <v>81</v>
      </c>
      <c r="AY308" s="229" t="s">
        <v>126</v>
      </c>
    </row>
    <row r="309" spans="1:65" s="2" customFormat="1" ht="24.15" customHeight="1">
      <c r="A309" s="34"/>
      <c r="B309" s="35"/>
      <c r="C309" s="183" t="s">
        <v>475</v>
      </c>
      <c r="D309" s="183" t="s">
        <v>129</v>
      </c>
      <c r="E309" s="184" t="s">
        <v>476</v>
      </c>
      <c r="F309" s="185" t="s">
        <v>477</v>
      </c>
      <c r="G309" s="186" t="s">
        <v>143</v>
      </c>
      <c r="H309" s="187">
        <v>8.91</v>
      </c>
      <c r="I309" s="188"/>
      <c r="J309" s="189">
        <f>ROUND(I309*H309,2)</f>
        <v>0</v>
      </c>
      <c r="K309" s="190"/>
      <c r="L309" s="39"/>
      <c r="M309" s="191" t="s">
        <v>1</v>
      </c>
      <c r="N309" s="192" t="s">
        <v>39</v>
      </c>
      <c r="O309" s="71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200</v>
      </c>
      <c r="AT309" s="195" t="s">
        <v>129</v>
      </c>
      <c r="AU309" s="195" t="s">
        <v>134</v>
      </c>
      <c r="AY309" s="17" t="s">
        <v>126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134</v>
      </c>
      <c r="BK309" s="196">
        <f>ROUND(I309*H309,2)</f>
        <v>0</v>
      </c>
      <c r="BL309" s="17" t="s">
        <v>200</v>
      </c>
      <c r="BM309" s="195" t="s">
        <v>478</v>
      </c>
    </row>
    <row r="310" spans="2:51" s="13" customFormat="1" ht="12">
      <c r="B310" s="197"/>
      <c r="C310" s="198"/>
      <c r="D310" s="199" t="s">
        <v>136</v>
      </c>
      <c r="E310" s="200" t="s">
        <v>1</v>
      </c>
      <c r="F310" s="201" t="s">
        <v>468</v>
      </c>
      <c r="G310" s="198"/>
      <c r="H310" s="200" t="s">
        <v>1</v>
      </c>
      <c r="I310" s="202"/>
      <c r="J310" s="198"/>
      <c r="K310" s="198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136</v>
      </c>
      <c r="AU310" s="207" t="s">
        <v>134</v>
      </c>
      <c r="AV310" s="13" t="s">
        <v>81</v>
      </c>
      <c r="AW310" s="13" t="s">
        <v>31</v>
      </c>
      <c r="AX310" s="13" t="s">
        <v>73</v>
      </c>
      <c r="AY310" s="207" t="s">
        <v>126</v>
      </c>
    </row>
    <row r="311" spans="2:51" s="13" customFormat="1" ht="12">
      <c r="B311" s="197"/>
      <c r="C311" s="198"/>
      <c r="D311" s="199" t="s">
        <v>136</v>
      </c>
      <c r="E311" s="200" t="s">
        <v>1</v>
      </c>
      <c r="F311" s="201" t="s">
        <v>149</v>
      </c>
      <c r="G311" s="198"/>
      <c r="H311" s="200" t="s">
        <v>1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136</v>
      </c>
      <c r="AU311" s="207" t="s">
        <v>134</v>
      </c>
      <c r="AV311" s="13" t="s">
        <v>81</v>
      </c>
      <c r="AW311" s="13" t="s">
        <v>31</v>
      </c>
      <c r="AX311" s="13" t="s">
        <v>73</v>
      </c>
      <c r="AY311" s="207" t="s">
        <v>126</v>
      </c>
    </row>
    <row r="312" spans="2:51" s="14" customFormat="1" ht="12">
      <c r="B312" s="208"/>
      <c r="C312" s="209"/>
      <c r="D312" s="199" t="s">
        <v>136</v>
      </c>
      <c r="E312" s="210" t="s">
        <v>1</v>
      </c>
      <c r="F312" s="211" t="s">
        <v>473</v>
      </c>
      <c r="G312" s="209"/>
      <c r="H312" s="212">
        <v>4.95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136</v>
      </c>
      <c r="AU312" s="218" t="s">
        <v>134</v>
      </c>
      <c r="AV312" s="14" t="s">
        <v>134</v>
      </c>
      <c r="AW312" s="14" t="s">
        <v>31</v>
      </c>
      <c r="AX312" s="14" t="s">
        <v>73</v>
      </c>
      <c r="AY312" s="218" t="s">
        <v>126</v>
      </c>
    </row>
    <row r="313" spans="2:51" s="13" customFormat="1" ht="12">
      <c r="B313" s="197"/>
      <c r="C313" s="198"/>
      <c r="D313" s="199" t="s">
        <v>136</v>
      </c>
      <c r="E313" s="200" t="s">
        <v>1</v>
      </c>
      <c r="F313" s="201" t="s">
        <v>474</v>
      </c>
      <c r="G313" s="198"/>
      <c r="H313" s="200" t="s">
        <v>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136</v>
      </c>
      <c r="AU313" s="207" t="s">
        <v>134</v>
      </c>
      <c r="AV313" s="13" t="s">
        <v>81</v>
      </c>
      <c r="AW313" s="13" t="s">
        <v>31</v>
      </c>
      <c r="AX313" s="13" t="s">
        <v>73</v>
      </c>
      <c r="AY313" s="207" t="s">
        <v>126</v>
      </c>
    </row>
    <row r="314" spans="2:51" s="14" customFormat="1" ht="12">
      <c r="B314" s="208"/>
      <c r="C314" s="209"/>
      <c r="D314" s="199" t="s">
        <v>136</v>
      </c>
      <c r="E314" s="210" t="s">
        <v>1</v>
      </c>
      <c r="F314" s="211" t="s">
        <v>150</v>
      </c>
      <c r="G314" s="209"/>
      <c r="H314" s="212">
        <v>3.96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136</v>
      </c>
      <c r="AU314" s="218" t="s">
        <v>134</v>
      </c>
      <c r="AV314" s="14" t="s">
        <v>134</v>
      </c>
      <c r="AW314" s="14" t="s">
        <v>31</v>
      </c>
      <c r="AX314" s="14" t="s">
        <v>73</v>
      </c>
      <c r="AY314" s="218" t="s">
        <v>126</v>
      </c>
    </row>
    <row r="315" spans="2:51" s="15" customFormat="1" ht="12">
      <c r="B315" s="219"/>
      <c r="C315" s="220"/>
      <c r="D315" s="199" t="s">
        <v>136</v>
      </c>
      <c r="E315" s="221" t="s">
        <v>1</v>
      </c>
      <c r="F315" s="222" t="s">
        <v>155</v>
      </c>
      <c r="G315" s="220"/>
      <c r="H315" s="223">
        <v>8.91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136</v>
      </c>
      <c r="AU315" s="229" t="s">
        <v>134</v>
      </c>
      <c r="AV315" s="15" t="s">
        <v>133</v>
      </c>
      <c r="AW315" s="15" t="s">
        <v>31</v>
      </c>
      <c r="AX315" s="15" t="s">
        <v>81</v>
      </c>
      <c r="AY315" s="229" t="s">
        <v>126</v>
      </c>
    </row>
    <row r="316" spans="2:63" s="12" customFormat="1" ht="22.95" customHeight="1">
      <c r="B316" s="167"/>
      <c r="C316" s="168"/>
      <c r="D316" s="169" t="s">
        <v>72</v>
      </c>
      <c r="E316" s="181" t="s">
        <v>479</v>
      </c>
      <c r="F316" s="181" t="s">
        <v>480</v>
      </c>
      <c r="G316" s="168"/>
      <c r="H316" s="168"/>
      <c r="I316" s="171"/>
      <c r="J316" s="182">
        <f>BK316</f>
        <v>0</v>
      </c>
      <c r="K316" s="168"/>
      <c r="L316" s="173"/>
      <c r="M316" s="174"/>
      <c r="N316" s="175"/>
      <c r="O316" s="175"/>
      <c r="P316" s="176">
        <f>SUM(P317:P322)</f>
        <v>0</v>
      </c>
      <c r="Q316" s="175"/>
      <c r="R316" s="176">
        <f>SUM(R317:R322)</f>
        <v>0</v>
      </c>
      <c r="S316" s="175"/>
      <c r="T316" s="177">
        <f>SUM(T317:T322)</f>
        <v>0</v>
      </c>
      <c r="AR316" s="178" t="s">
        <v>134</v>
      </c>
      <c r="AT316" s="179" t="s">
        <v>72</v>
      </c>
      <c r="AU316" s="179" t="s">
        <v>81</v>
      </c>
      <c r="AY316" s="178" t="s">
        <v>126</v>
      </c>
      <c r="BK316" s="180">
        <f>SUM(BK317:BK322)</f>
        <v>0</v>
      </c>
    </row>
    <row r="317" spans="1:65" s="2" customFormat="1" ht="21.75" customHeight="1">
      <c r="A317" s="34"/>
      <c r="B317" s="35"/>
      <c r="C317" s="183" t="s">
        <v>481</v>
      </c>
      <c r="D317" s="183" t="s">
        <v>129</v>
      </c>
      <c r="E317" s="184" t="s">
        <v>482</v>
      </c>
      <c r="F317" s="185" t="s">
        <v>483</v>
      </c>
      <c r="G317" s="186" t="s">
        <v>484</v>
      </c>
      <c r="H317" s="187">
        <v>5</v>
      </c>
      <c r="I317" s="188"/>
      <c r="J317" s="189">
        <f>ROUND(I317*H317,2)</f>
        <v>0</v>
      </c>
      <c r="K317" s="190"/>
      <c r="L317" s="39"/>
      <c r="M317" s="191" t="s">
        <v>1</v>
      </c>
      <c r="N317" s="192" t="s">
        <v>39</v>
      </c>
      <c r="O317" s="71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200</v>
      </c>
      <c r="AT317" s="195" t="s">
        <v>129</v>
      </c>
      <c r="AU317" s="195" t="s">
        <v>134</v>
      </c>
      <c r="AY317" s="17" t="s">
        <v>126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7" t="s">
        <v>134</v>
      </c>
      <c r="BK317" s="196">
        <f>ROUND(I317*H317,2)</f>
        <v>0</v>
      </c>
      <c r="BL317" s="17" t="s">
        <v>200</v>
      </c>
      <c r="BM317" s="195" t="s">
        <v>485</v>
      </c>
    </row>
    <row r="318" spans="2:51" s="13" customFormat="1" ht="12">
      <c r="B318" s="197"/>
      <c r="C318" s="198"/>
      <c r="D318" s="199" t="s">
        <v>136</v>
      </c>
      <c r="E318" s="200" t="s">
        <v>1</v>
      </c>
      <c r="F318" s="201" t="s">
        <v>151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136</v>
      </c>
      <c r="AU318" s="207" t="s">
        <v>134</v>
      </c>
      <c r="AV318" s="13" t="s">
        <v>81</v>
      </c>
      <c r="AW318" s="13" t="s">
        <v>31</v>
      </c>
      <c r="AX318" s="13" t="s">
        <v>73</v>
      </c>
      <c r="AY318" s="207" t="s">
        <v>126</v>
      </c>
    </row>
    <row r="319" spans="2:51" s="14" customFormat="1" ht="12">
      <c r="B319" s="208"/>
      <c r="C319" s="209"/>
      <c r="D319" s="199" t="s">
        <v>136</v>
      </c>
      <c r="E319" s="210" t="s">
        <v>1</v>
      </c>
      <c r="F319" s="211" t="s">
        <v>486</v>
      </c>
      <c r="G319" s="209"/>
      <c r="H319" s="212">
        <v>4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136</v>
      </c>
      <c r="AU319" s="218" t="s">
        <v>134</v>
      </c>
      <c r="AV319" s="14" t="s">
        <v>134</v>
      </c>
      <c r="AW319" s="14" t="s">
        <v>31</v>
      </c>
      <c r="AX319" s="14" t="s">
        <v>73</v>
      </c>
      <c r="AY319" s="218" t="s">
        <v>126</v>
      </c>
    </row>
    <row r="320" spans="2:51" s="13" customFormat="1" ht="12">
      <c r="B320" s="197"/>
      <c r="C320" s="198"/>
      <c r="D320" s="199" t="s">
        <v>136</v>
      </c>
      <c r="E320" s="200" t="s">
        <v>1</v>
      </c>
      <c r="F320" s="201" t="s">
        <v>153</v>
      </c>
      <c r="G320" s="198"/>
      <c r="H320" s="200" t="s">
        <v>1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136</v>
      </c>
      <c r="AU320" s="207" t="s">
        <v>134</v>
      </c>
      <c r="AV320" s="13" t="s">
        <v>81</v>
      </c>
      <c r="AW320" s="13" t="s">
        <v>31</v>
      </c>
      <c r="AX320" s="13" t="s">
        <v>73</v>
      </c>
      <c r="AY320" s="207" t="s">
        <v>126</v>
      </c>
    </row>
    <row r="321" spans="2:51" s="14" customFormat="1" ht="12">
      <c r="B321" s="208"/>
      <c r="C321" s="209"/>
      <c r="D321" s="199" t="s">
        <v>136</v>
      </c>
      <c r="E321" s="210" t="s">
        <v>1</v>
      </c>
      <c r="F321" s="211" t="s">
        <v>81</v>
      </c>
      <c r="G321" s="209"/>
      <c r="H321" s="212">
        <v>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136</v>
      </c>
      <c r="AU321" s="218" t="s">
        <v>134</v>
      </c>
      <c r="AV321" s="14" t="s">
        <v>134</v>
      </c>
      <c r="AW321" s="14" t="s">
        <v>31</v>
      </c>
      <c r="AX321" s="14" t="s">
        <v>73</v>
      </c>
      <c r="AY321" s="218" t="s">
        <v>126</v>
      </c>
    </row>
    <row r="322" spans="2:51" s="15" customFormat="1" ht="12">
      <c r="B322" s="219"/>
      <c r="C322" s="220"/>
      <c r="D322" s="199" t="s">
        <v>136</v>
      </c>
      <c r="E322" s="221" t="s">
        <v>1</v>
      </c>
      <c r="F322" s="222" t="s">
        <v>155</v>
      </c>
      <c r="G322" s="220"/>
      <c r="H322" s="223">
        <v>5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136</v>
      </c>
      <c r="AU322" s="229" t="s">
        <v>134</v>
      </c>
      <c r="AV322" s="15" t="s">
        <v>133</v>
      </c>
      <c r="AW322" s="15" t="s">
        <v>31</v>
      </c>
      <c r="AX322" s="15" t="s">
        <v>81</v>
      </c>
      <c r="AY322" s="229" t="s">
        <v>126</v>
      </c>
    </row>
    <row r="323" spans="2:63" s="12" customFormat="1" ht="25.95" customHeight="1">
      <c r="B323" s="167"/>
      <c r="C323" s="168"/>
      <c r="D323" s="169" t="s">
        <v>72</v>
      </c>
      <c r="E323" s="170" t="s">
        <v>487</v>
      </c>
      <c r="F323" s="170" t="s">
        <v>488</v>
      </c>
      <c r="G323" s="168"/>
      <c r="H323" s="168"/>
      <c r="I323" s="171"/>
      <c r="J323" s="172">
        <f>BK323</f>
        <v>0</v>
      </c>
      <c r="K323" s="168"/>
      <c r="L323" s="173"/>
      <c r="M323" s="174"/>
      <c r="N323" s="175"/>
      <c r="O323" s="175"/>
      <c r="P323" s="176">
        <f>P324+P326</f>
        <v>0</v>
      </c>
      <c r="Q323" s="175"/>
      <c r="R323" s="176">
        <f>R324+R326</f>
        <v>0</v>
      </c>
      <c r="S323" s="175"/>
      <c r="T323" s="177">
        <f>T324+T326</f>
        <v>0</v>
      </c>
      <c r="AR323" s="178" t="s">
        <v>168</v>
      </c>
      <c r="AT323" s="179" t="s">
        <v>72</v>
      </c>
      <c r="AU323" s="179" t="s">
        <v>73</v>
      </c>
      <c r="AY323" s="178" t="s">
        <v>126</v>
      </c>
      <c r="BK323" s="180">
        <f>BK324+BK326</f>
        <v>0</v>
      </c>
    </row>
    <row r="324" spans="2:63" s="12" customFormat="1" ht="22.95" customHeight="1">
      <c r="B324" s="167"/>
      <c r="C324" s="168"/>
      <c r="D324" s="169" t="s">
        <v>72</v>
      </c>
      <c r="E324" s="181" t="s">
        <v>489</v>
      </c>
      <c r="F324" s="181" t="s">
        <v>490</v>
      </c>
      <c r="G324" s="168"/>
      <c r="H324" s="168"/>
      <c r="I324" s="171"/>
      <c r="J324" s="182">
        <f>BK324</f>
        <v>0</v>
      </c>
      <c r="K324" s="168"/>
      <c r="L324" s="173"/>
      <c r="M324" s="174"/>
      <c r="N324" s="175"/>
      <c r="O324" s="175"/>
      <c r="P324" s="176">
        <f>P325</f>
        <v>0</v>
      </c>
      <c r="Q324" s="175"/>
      <c r="R324" s="176">
        <f>R325</f>
        <v>0</v>
      </c>
      <c r="S324" s="175"/>
      <c r="T324" s="177">
        <f>T325</f>
        <v>0</v>
      </c>
      <c r="AR324" s="178" t="s">
        <v>168</v>
      </c>
      <c r="AT324" s="179" t="s">
        <v>72</v>
      </c>
      <c r="AU324" s="179" t="s">
        <v>81</v>
      </c>
      <c r="AY324" s="178" t="s">
        <v>126</v>
      </c>
      <c r="BK324" s="180">
        <f>BK325</f>
        <v>0</v>
      </c>
    </row>
    <row r="325" spans="1:65" s="2" customFormat="1" ht="16.5" customHeight="1">
      <c r="A325" s="34"/>
      <c r="B325" s="35"/>
      <c r="C325" s="183" t="s">
        <v>491</v>
      </c>
      <c r="D325" s="183" t="s">
        <v>129</v>
      </c>
      <c r="E325" s="184" t="s">
        <v>492</v>
      </c>
      <c r="F325" s="185" t="s">
        <v>490</v>
      </c>
      <c r="G325" s="186" t="s">
        <v>493</v>
      </c>
      <c r="H325" s="187">
        <v>15</v>
      </c>
      <c r="I325" s="188"/>
      <c r="J325" s="189">
        <f>ROUND(I325*H325,2)</f>
        <v>0</v>
      </c>
      <c r="K325" s="190"/>
      <c r="L325" s="39"/>
      <c r="M325" s="191" t="s">
        <v>1</v>
      </c>
      <c r="N325" s="192" t="s">
        <v>39</v>
      </c>
      <c r="O325" s="71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494</v>
      </c>
      <c r="AT325" s="195" t="s">
        <v>129</v>
      </c>
      <c r="AU325" s="195" t="s">
        <v>134</v>
      </c>
      <c r="AY325" s="17" t="s">
        <v>126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134</v>
      </c>
      <c r="BK325" s="196">
        <f>ROUND(I325*H325,2)</f>
        <v>0</v>
      </c>
      <c r="BL325" s="17" t="s">
        <v>494</v>
      </c>
      <c r="BM325" s="195" t="s">
        <v>495</v>
      </c>
    </row>
    <row r="326" spans="2:63" s="12" customFormat="1" ht="22.95" customHeight="1">
      <c r="B326" s="167"/>
      <c r="C326" s="168"/>
      <c r="D326" s="169" t="s">
        <v>72</v>
      </c>
      <c r="E326" s="181" t="s">
        <v>496</v>
      </c>
      <c r="F326" s="181" t="s">
        <v>497</v>
      </c>
      <c r="G326" s="168"/>
      <c r="H326" s="168"/>
      <c r="I326" s="171"/>
      <c r="J326" s="182">
        <f>BK326</f>
        <v>0</v>
      </c>
      <c r="K326" s="168"/>
      <c r="L326" s="173"/>
      <c r="M326" s="174"/>
      <c r="N326" s="175"/>
      <c r="O326" s="175"/>
      <c r="P326" s="176">
        <f>P327</f>
        <v>0</v>
      </c>
      <c r="Q326" s="175"/>
      <c r="R326" s="176">
        <f>R327</f>
        <v>0</v>
      </c>
      <c r="S326" s="175"/>
      <c r="T326" s="177">
        <f>T327</f>
        <v>0</v>
      </c>
      <c r="AR326" s="178" t="s">
        <v>168</v>
      </c>
      <c r="AT326" s="179" t="s">
        <v>72</v>
      </c>
      <c r="AU326" s="179" t="s">
        <v>81</v>
      </c>
      <c r="AY326" s="178" t="s">
        <v>126</v>
      </c>
      <c r="BK326" s="180">
        <f>BK327</f>
        <v>0</v>
      </c>
    </row>
    <row r="327" spans="1:65" s="2" customFormat="1" ht="16.5" customHeight="1">
      <c r="A327" s="34"/>
      <c r="B327" s="35"/>
      <c r="C327" s="183" t="s">
        <v>498</v>
      </c>
      <c r="D327" s="183" t="s">
        <v>129</v>
      </c>
      <c r="E327" s="184" t="s">
        <v>499</v>
      </c>
      <c r="F327" s="185" t="s">
        <v>497</v>
      </c>
      <c r="G327" s="186" t="s">
        <v>493</v>
      </c>
      <c r="H327" s="187">
        <v>15</v>
      </c>
      <c r="I327" s="188"/>
      <c r="J327" s="189">
        <f>ROUND(I327*H327,2)</f>
        <v>0</v>
      </c>
      <c r="K327" s="190"/>
      <c r="L327" s="39"/>
      <c r="M327" s="241" t="s">
        <v>1</v>
      </c>
      <c r="N327" s="242" t="s">
        <v>39</v>
      </c>
      <c r="O327" s="243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494</v>
      </c>
      <c r="AT327" s="195" t="s">
        <v>129</v>
      </c>
      <c r="AU327" s="195" t="s">
        <v>134</v>
      </c>
      <c r="AY327" s="17" t="s">
        <v>126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134</v>
      </c>
      <c r="BK327" s="196">
        <f>ROUND(I327*H327,2)</f>
        <v>0</v>
      </c>
      <c r="BL327" s="17" t="s">
        <v>494</v>
      </c>
      <c r="BM327" s="195" t="s">
        <v>500</v>
      </c>
    </row>
    <row r="328" spans="1:31" s="2" customFormat="1" ht="6.9" customHeight="1">
      <c r="A328" s="34"/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39"/>
      <c r="M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</sheetData>
  <sheetProtection algorithmName="SHA-512" hashValue="2WPWWB8SC0FK0pGEoTFXezY1BBnpQVFAdGxjHxUiTtStDdJifXriCpgzE1XxM7047vNEqxsfT3LWlrMJNcpNPQ==" saltValue="/LNZQMUTvlEyGw+Vg/iNQA==" spinCount="100000" sheet="1" objects="1" scenarios="1" formatColumns="0" formatRows="0" autoFilter="0"/>
  <autoFilter ref="C135:K32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2024-03-30T10:14:20Z</dcterms:created>
  <dcterms:modified xsi:type="dcterms:W3CDTF">2024-04-10T16:59:37Z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2674a73d-170e-4072-b06a-ef45cca530ef</vt:lpwstr>
  </property>
</Properties>
</file>