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ralovas\Desktop\"/>
    </mc:Choice>
  </mc:AlternateContent>
  <bookViews>
    <workbookView xWindow="0" yWindow="0" windowWidth="28800" windowHeight="11430"/>
  </bookViews>
  <sheets>
    <sheet name="Rekapitulace stavby" sheetId="1" r:id="rId1"/>
    <sheet name="SO.01 - Sanace" sheetId="2" r:id="rId2"/>
    <sheet name="SO.03 - Oplocení" sheetId="4" r:id="rId3"/>
    <sheet name="Seznam figur" sheetId="5" r:id="rId4"/>
  </sheets>
  <definedNames>
    <definedName name="_xlnm._FilterDatabase" localSheetId="1" hidden="1">'SO.01 - Sanace'!$C$131:$K$315</definedName>
    <definedName name="_xlnm._FilterDatabase" localSheetId="2" hidden="1">'SO.03 - Oplocení'!$C$132:$K$322</definedName>
    <definedName name="_xlnm.Print_Titles" localSheetId="0">'Rekapitulace stavby'!$92:$92</definedName>
    <definedName name="_xlnm.Print_Titles" localSheetId="3">'Seznam figur'!$9:$9</definedName>
    <definedName name="_xlnm.Print_Titles" localSheetId="1">'SO.01 - Sanace'!$131:$131</definedName>
    <definedName name="_xlnm.Print_Titles" localSheetId="2">'SO.03 - Oplocení'!$132:$132</definedName>
    <definedName name="_xlnm.Print_Area" localSheetId="0">'Rekapitulace stavby'!$D$4:$AO$76,'Rekapitulace stavby'!$C$82:$AQ$97</definedName>
    <definedName name="_xlnm.Print_Area" localSheetId="3">'Seznam figur'!$C$4:$G$323</definedName>
    <definedName name="_xlnm.Print_Area" localSheetId="1">'SO.01 - Sanace'!$C$4:$J$76,'SO.01 - Sanace'!$C$82:$J$113,'SO.01 - Sanace'!$C$119:$J$315</definedName>
    <definedName name="_xlnm.Print_Area" localSheetId="2">'SO.03 - Oplocení'!$C$4:$J$76,'SO.03 - Oplocení'!$C$82:$J$114,'SO.03 - Oplocení'!$C$120:$J$322</definedName>
  </definedNames>
  <calcPr calcId="162913"/>
</workbook>
</file>

<file path=xl/calcChain.xml><?xml version="1.0" encoding="utf-8"?>
<calcChain xmlns="http://schemas.openxmlformats.org/spreadsheetml/2006/main">
  <c r="D7" i="5" l="1"/>
  <c r="J37" i="4"/>
  <c r="J36" i="4"/>
  <c r="AY96" i="1"/>
  <c r="J35" i="4"/>
  <c r="AX96" i="1"/>
  <c r="BI311" i="4"/>
  <c r="BH311" i="4"/>
  <c r="BG311" i="4"/>
  <c r="BE311" i="4"/>
  <c r="T311" i="4"/>
  <c r="T310" i="4"/>
  <c r="R311" i="4"/>
  <c r="R310" i="4"/>
  <c r="P311" i="4"/>
  <c r="P310" i="4"/>
  <c r="BI302" i="4"/>
  <c r="BH302" i="4"/>
  <c r="BG302" i="4"/>
  <c r="BE302" i="4"/>
  <c r="T302" i="4"/>
  <c r="T301" i="4"/>
  <c r="R302" i="4"/>
  <c r="R301" i="4"/>
  <c r="P302" i="4"/>
  <c r="P301" i="4" s="1"/>
  <c r="P291" i="4" s="1"/>
  <c r="BI293" i="4"/>
  <c r="BH293" i="4"/>
  <c r="BG293" i="4"/>
  <c r="BE293" i="4"/>
  <c r="T293" i="4"/>
  <c r="T292" i="4"/>
  <c r="R293" i="4"/>
  <c r="R292" i="4" s="1"/>
  <c r="R291" i="4" s="1"/>
  <c r="P293" i="4"/>
  <c r="P292" i="4"/>
  <c r="BI290" i="4"/>
  <c r="BH290" i="4"/>
  <c r="BG290" i="4"/>
  <c r="BE290" i="4"/>
  <c r="T290" i="4"/>
  <c r="R290" i="4"/>
  <c r="P290" i="4"/>
  <c r="BI287" i="4"/>
  <c r="BH287" i="4"/>
  <c r="BG287" i="4"/>
  <c r="BE287" i="4"/>
  <c r="T287" i="4"/>
  <c r="R287" i="4"/>
  <c r="P287" i="4"/>
  <c r="BI286" i="4"/>
  <c r="BH286" i="4"/>
  <c r="BG286" i="4"/>
  <c r="BE286" i="4"/>
  <c r="T286" i="4"/>
  <c r="R286" i="4"/>
  <c r="P286" i="4"/>
  <c r="BI285" i="4"/>
  <c r="BH285" i="4"/>
  <c r="BG285" i="4"/>
  <c r="BE285" i="4"/>
  <c r="T285" i="4"/>
  <c r="R285" i="4"/>
  <c r="P285" i="4"/>
  <c r="BI284" i="4"/>
  <c r="BH284" i="4"/>
  <c r="BG284" i="4"/>
  <c r="BE284" i="4"/>
  <c r="T284" i="4"/>
  <c r="R284" i="4"/>
  <c r="P284" i="4"/>
  <c r="BI283" i="4"/>
  <c r="BH283" i="4"/>
  <c r="BG283" i="4"/>
  <c r="BE283" i="4"/>
  <c r="T283" i="4"/>
  <c r="R283" i="4"/>
  <c r="P283" i="4"/>
  <c r="BI282" i="4"/>
  <c r="BH282" i="4"/>
  <c r="BG282" i="4"/>
  <c r="BE282" i="4"/>
  <c r="T282" i="4"/>
  <c r="R282" i="4"/>
  <c r="P282" i="4"/>
  <c r="BI281" i="4"/>
  <c r="BH281" i="4"/>
  <c r="BG281" i="4"/>
  <c r="BE281" i="4"/>
  <c r="T281" i="4"/>
  <c r="R281" i="4"/>
  <c r="P281" i="4"/>
  <c r="BI280" i="4"/>
  <c r="BH280" i="4"/>
  <c r="BG280" i="4"/>
  <c r="BE280" i="4"/>
  <c r="T280" i="4"/>
  <c r="R280" i="4"/>
  <c r="P280" i="4"/>
  <c r="BI277" i="4"/>
  <c r="BH277" i="4"/>
  <c r="BG277" i="4"/>
  <c r="BE277" i="4"/>
  <c r="T277" i="4"/>
  <c r="T276" i="4" s="1"/>
  <c r="R277" i="4"/>
  <c r="R276" i="4"/>
  <c r="P277" i="4"/>
  <c r="P276" i="4" s="1"/>
  <c r="BI275" i="4"/>
  <c r="BH275" i="4"/>
  <c r="BG275" i="4"/>
  <c r="BE275" i="4"/>
  <c r="T275" i="4"/>
  <c r="R275" i="4"/>
  <c r="P275" i="4"/>
  <c r="BI274" i="4"/>
  <c r="BH274" i="4"/>
  <c r="BG274" i="4"/>
  <c r="BE274" i="4"/>
  <c r="T274" i="4"/>
  <c r="R274" i="4"/>
  <c r="P274" i="4"/>
  <c r="BI272" i="4"/>
  <c r="BH272" i="4"/>
  <c r="BG272" i="4"/>
  <c r="BE272" i="4"/>
  <c r="T272" i="4"/>
  <c r="R272" i="4"/>
  <c r="P272" i="4"/>
  <c r="BI271" i="4"/>
  <c r="BH271" i="4"/>
  <c r="BG271" i="4"/>
  <c r="BE271" i="4"/>
  <c r="T271" i="4"/>
  <c r="R271" i="4"/>
  <c r="P271" i="4"/>
  <c r="BI267" i="4"/>
  <c r="BH267" i="4"/>
  <c r="BG267" i="4"/>
  <c r="BE267" i="4"/>
  <c r="T267" i="4"/>
  <c r="R267" i="4"/>
  <c r="P267" i="4"/>
  <c r="BI264" i="4"/>
  <c r="BH264" i="4"/>
  <c r="BG264" i="4"/>
  <c r="BE264" i="4"/>
  <c r="T264" i="4"/>
  <c r="R264" i="4"/>
  <c r="P264" i="4"/>
  <c r="BI262" i="4"/>
  <c r="BH262" i="4"/>
  <c r="BG262" i="4"/>
  <c r="BE262" i="4"/>
  <c r="T262" i="4"/>
  <c r="R262" i="4"/>
  <c r="P262" i="4"/>
  <c r="BI261" i="4"/>
  <c r="BH261" i="4"/>
  <c r="BG261" i="4"/>
  <c r="BE261" i="4"/>
  <c r="T261" i="4"/>
  <c r="R261" i="4"/>
  <c r="P261" i="4"/>
  <c r="BI260" i="4"/>
  <c r="BH260" i="4"/>
  <c r="BG260" i="4"/>
  <c r="BE260" i="4"/>
  <c r="T260" i="4"/>
  <c r="R260" i="4"/>
  <c r="P260" i="4"/>
  <c r="BI258" i="4"/>
  <c r="BH258" i="4"/>
  <c r="BG258" i="4"/>
  <c r="BE258" i="4"/>
  <c r="T258" i="4"/>
  <c r="R258" i="4"/>
  <c r="P258" i="4"/>
  <c r="BI257" i="4"/>
  <c r="BH257" i="4"/>
  <c r="BG257" i="4"/>
  <c r="BE257" i="4"/>
  <c r="T257" i="4"/>
  <c r="R257" i="4"/>
  <c r="P257" i="4"/>
  <c r="BI253" i="4"/>
  <c r="BH253" i="4"/>
  <c r="BG253" i="4"/>
  <c r="BE253" i="4"/>
  <c r="T253" i="4"/>
  <c r="T252" i="4" s="1"/>
  <c r="R253" i="4"/>
  <c r="R252" i="4"/>
  <c r="P253" i="4"/>
  <c r="P252" i="4"/>
  <c r="BI250" i="4"/>
  <c r="BH250" i="4"/>
  <c r="BG250" i="4"/>
  <c r="BE250" i="4"/>
  <c r="T250" i="4"/>
  <c r="R250" i="4"/>
  <c r="P250" i="4"/>
  <c r="BI247" i="4"/>
  <c r="BH247" i="4"/>
  <c r="BG247" i="4"/>
  <c r="BE247" i="4"/>
  <c r="T247" i="4"/>
  <c r="R247" i="4"/>
  <c r="P247" i="4"/>
  <c r="BI244" i="4"/>
  <c r="BH244" i="4"/>
  <c r="BG244" i="4"/>
  <c r="BE244" i="4"/>
  <c r="T244" i="4"/>
  <c r="R244" i="4"/>
  <c r="P244" i="4"/>
  <c r="BI242" i="4"/>
  <c r="BH242" i="4"/>
  <c r="BG242" i="4"/>
  <c r="BE242" i="4"/>
  <c r="T242" i="4"/>
  <c r="R242" i="4"/>
  <c r="P242" i="4"/>
  <c r="BI240" i="4"/>
  <c r="BH240" i="4"/>
  <c r="BG240" i="4"/>
  <c r="BE240" i="4"/>
  <c r="T240" i="4"/>
  <c r="R240" i="4"/>
  <c r="P240" i="4"/>
  <c r="BI238" i="4"/>
  <c r="BH238" i="4"/>
  <c r="BG238" i="4"/>
  <c r="BE238" i="4"/>
  <c r="T238" i="4"/>
  <c r="R238" i="4"/>
  <c r="P238" i="4"/>
  <c r="BI235" i="4"/>
  <c r="BH235" i="4"/>
  <c r="BG235" i="4"/>
  <c r="BE235" i="4"/>
  <c r="T235" i="4"/>
  <c r="R235" i="4"/>
  <c r="P235" i="4"/>
  <c r="BI231" i="4"/>
  <c r="BH231" i="4"/>
  <c r="BG231" i="4"/>
  <c r="BE231" i="4"/>
  <c r="T231" i="4"/>
  <c r="R231" i="4"/>
  <c r="P231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8" i="4"/>
  <c r="BH228" i="4"/>
  <c r="BG228" i="4"/>
  <c r="BE228" i="4"/>
  <c r="T228" i="4"/>
  <c r="R228" i="4"/>
  <c r="P228" i="4"/>
  <c r="BI225" i="4"/>
  <c r="BH225" i="4"/>
  <c r="BG225" i="4"/>
  <c r="BE225" i="4"/>
  <c r="T225" i="4"/>
  <c r="R225" i="4"/>
  <c r="P225" i="4"/>
  <c r="BI223" i="4"/>
  <c r="BH223" i="4"/>
  <c r="BG223" i="4"/>
  <c r="BE223" i="4"/>
  <c r="T223" i="4"/>
  <c r="T222" i="4"/>
  <c r="R223" i="4"/>
  <c r="R222" i="4" s="1"/>
  <c r="P223" i="4"/>
  <c r="P222" i="4"/>
  <c r="BI220" i="4"/>
  <c r="BH220" i="4"/>
  <c r="BG220" i="4"/>
  <c r="BE220" i="4"/>
  <c r="T220" i="4"/>
  <c r="R220" i="4"/>
  <c r="P220" i="4"/>
  <c r="BI209" i="4"/>
  <c r="BH209" i="4"/>
  <c r="BG209" i="4"/>
  <c r="BE209" i="4"/>
  <c r="T209" i="4"/>
  <c r="R209" i="4"/>
  <c r="P209" i="4"/>
  <c r="BI199" i="4"/>
  <c r="BH199" i="4"/>
  <c r="BG199" i="4"/>
  <c r="BE199" i="4"/>
  <c r="T199" i="4"/>
  <c r="R199" i="4"/>
  <c r="P199" i="4"/>
  <c r="BI192" i="4"/>
  <c r="BH192" i="4"/>
  <c r="BG192" i="4"/>
  <c r="BE192" i="4"/>
  <c r="T192" i="4"/>
  <c r="R192" i="4"/>
  <c r="P192" i="4"/>
  <c r="BI183" i="4"/>
  <c r="BH183" i="4"/>
  <c r="BG183" i="4"/>
  <c r="BE183" i="4"/>
  <c r="T183" i="4"/>
  <c r="R183" i="4"/>
  <c r="P183" i="4"/>
  <c r="BI181" i="4"/>
  <c r="BH181" i="4"/>
  <c r="BG181" i="4"/>
  <c r="BE181" i="4"/>
  <c r="T181" i="4"/>
  <c r="R181" i="4"/>
  <c r="P181" i="4"/>
  <c r="BI179" i="4"/>
  <c r="BH179" i="4"/>
  <c r="BG179" i="4"/>
  <c r="BE179" i="4"/>
  <c r="T179" i="4"/>
  <c r="R179" i="4"/>
  <c r="P179" i="4"/>
  <c r="BI177" i="4"/>
  <c r="BH177" i="4"/>
  <c r="BG177" i="4"/>
  <c r="BE177" i="4"/>
  <c r="T177" i="4"/>
  <c r="R177" i="4"/>
  <c r="P177" i="4"/>
  <c r="BI168" i="4"/>
  <c r="BH168" i="4"/>
  <c r="BG168" i="4"/>
  <c r="BE168" i="4"/>
  <c r="T168" i="4"/>
  <c r="R168" i="4"/>
  <c r="P168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0" i="4"/>
  <c r="BH160" i="4"/>
  <c r="BG160" i="4"/>
  <c r="BE160" i="4"/>
  <c r="T160" i="4"/>
  <c r="R160" i="4"/>
  <c r="P160" i="4"/>
  <c r="BI158" i="4"/>
  <c r="BH158" i="4"/>
  <c r="BG158" i="4"/>
  <c r="BE158" i="4"/>
  <c r="T158" i="4"/>
  <c r="R158" i="4"/>
  <c r="P158" i="4"/>
  <c r="BI156" i="4"/>
  <c r="BH156" i="4"/>
  <c r="BG156" i="4"/>
  <c r="BE156" i="4"/>
  <c r="T156" i="4"/>
  <c r="R156" i="4"/>
  <c r="P156" i="4"/>
  <c r="BI154" i="4"/>
  <c r="BH154" i="4"/>
  <c r="BG154" i="4"/>
  <c r="BE154" i="4"/>
  <c r="T154" i="4"/>
  <c r="R154" i="4"/>
  <c r="P154" i="4"/>
  <c r="BI152" i="4"/>
  <c r="BH152" i="4"/>
  <c r="BG152" i="4"/>
  <c r="BE152" i="4"/>
  <c r="T152" i="4"/>
  <c r="R152" i="4"/>
  <c r="P152" i="4"/>
  <c r="BI150" i="4"/>
  <c r="BH150" i="4"/>
  <c r="BG150" i="4"/>
  <c r="BE150" i="4"/>
  <c r="T150" i="4"/>
  <c r="R150" i="4"/>
  <c r="P150" i="4"/>
  <c r="BI148" i="4"/>
  <c r="BH148" i="4"/>
  <c r="BG148" i="4"/>
  <c r="BE148" i="4"/>
  <c r="T148" i="4"/>
  <c r="R148" i="4"/>
  <c r="P148" i="4"/>
  <c r="BI146" i="4"/>
  <c r="BH146" i="4"/>
  <c r="BG146" i="4"/>
  <c r="BE146" i="4"/>
  <c r="T146" i="4"/>
  <c r="R146" i="4"/>
  <c r="P146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J130" i="4"/>
  <c r="J129" i="4"/>
  <c r="F129" i="4"/>
  <c r="F127" i="4"/>
  <c r="E125" i="4"/>
  <c r="J92" i="4"/>
  <c r="J91" i="4"/>
  <c r="F91" i="4"/>
  <c r="F89" i="4"/>
  <c r="E87" i="4"/>
  <c r="J18" i="4"/>
  <c r="E18" i="4"/>
  <c r="F130" i="4" s="1"/>
  <c r="J17" i="4"/>
  <c r="J12" i="4"/>
  <c r="J127" i="4"/>
  <c r="E7" i="4"/>
  <c r="E85" i="4" s="1"/>
  <c r="J37" i="2"/>
  <c r="J36" i="2"/>
  <c r="AY95" i="1"/>
  <c r="J35" i="2"/>
  <c r="AX95" i="1" s="1"/>
  <c r="BI304" i="2"/>
  <c r="BH304" i="2"/>
  <c r="BG304" i="2"/>
  <c r="BE304" i="2"/>
  <c r="T304" i="2"/>
  <c r="T303" i="2"/>
  <c r="R304" i="2"/>
  <c r="R303" i="2" s="1"/>
  <c r="P304" i="2"/>
  <c r="P303" i="2" s="1"/>
  <c r="BI295" i="2"/>
  <c r="BH295" i="2"/>
  <c r="BG295" i="2"/>
  <c r="BE295" i="2"/>
  <c r="T295" i="2"/>
  <c r="T294" i="2" s="1"/>
  <c r="R295" i="2"/>
  <c r="R294" i="2" s="1"/>
  <c r="P295" i="2"/>
  <c r="P294" i="2"/>
  <c r="BI286" i="2"/>
  <c r="BH286" i="2"/>
  <c r="BG286" i="2"/>
  <c r="BE286" i="2"/>
  <c r="T286" i="2"/>
  <c r="T285" i="2" s="1"/>
  <c r="T284" i="2" s="1"/>
  <c r="R286" i="2"/>
  <c r="R285" i="2" s="1"/>
  <c r="P286" i="2"/>
  <c r="P285" i="2" s="1"/>
  <c r="BI281" i="2"/>
  <c r="BH281" i="2"/>
  <c r="BG281" i="2"/>
  <c r="BE281" i="2"/>
  <c r="T281" i="2"/>
  <c r="T280" i="2"/>
  <c r="R281" i="2"/>
  <c r="R280" i="2"/>
  <c r="P281" i="2"/>
  <c r="P280" i="2" s="1"/>
  <c r="BI279" i="2"/>
  <c r="BH279" i="2"/>
  <c r="BG279" i="2"/>
  <c r="BE279" i="2"/>
  <c r="T279" i="2"/>
  <c r="R279" i="2"/>
  <c r="P279" i="2"/>
  <c r="BI274" i="2"/>
  <c r="BH274" i="2"/>
  <c r="BG274" i="2"/>
  <c r="BE274" i="2"/>
  <c r="T274" i="2"/>
  <c r="R274" i="2"/>
  <c r="P274" i="2"/>
  <c r="BI272" i="2"/>
  <c r="BH272" i="2"/>
  <c r="BG272" i="2"/>
  <c r="BE272" i="2"/>
  <c r="T272" i="2"/>
  <c r="R272" i="2"/>
  <c r="P272" i="2"/>
  <c r="BI270" i="2"/>
  <c r="BH270" i="2"/>
  <c r="BG270" i="2"/>
  <c r="BE270" i="2"/>
  <c r="T270" i="2"/>
  <c r="R270" i="2"/>
  <c r="P270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59" i="2"/>
  <c r="BH259" i="2"/>
  <c r="BG259" i="2"/>
  <c r="BE259" i="2"/>
  <c r="T259" i="2"/>
  <c r="T258" i="2"/>
  <c r="R259" i="2"/>
  <c r="R258" i="2" s="1"/>
  <c r="P259" i="2"/>
  <c r="P258" i="2" s="1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49" i="2"/>
  <c r="BH249" i="2"/>
  <c r="BG249" i="2"/>
  <c r="BE249" i="2"/>
  <c r="T249" i="2"/>
  <c r="R249" i="2"/>
  <c r="P249" i="2"/>
  <c r="BI243" i="2"/>
  <c r="BH243" i="2"/>
  <c r="BG243" i="2"/>
  <c r="BE243" i="2"/>
  <c r="T243" i="2"/>
  <c r="R243" i="2"/>
  <c r="P243" i="2"/>
  <c r="BI237" i="2"/>
  <c r="BH237" i="2"/>
  <c r="BG237" i="2"/>
  <c r="BE237" i="2"/>
  <c r="T237" i="2"/>
  <c r="R237" i="2"/>
  <c r="P237" i="2"/>
  <c r="BI235" i="2"/>
  <c r="BH235" i="2"/>
  <c r="BG235" i="2"/>
  <c r="BE235" i="2"/>
  <c r="T235" i="2"/>
  <c r="R235" i="2"/>
  <c r="P235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7" i="2"/>
  <c r="BH227" i="2"/>
  <c r="BG227" i="2"/>
  <c r="BE227" i="2"/>
  <c r="T227" i="2"/>
  <c r="R227" i="2"/>
  <c r="P227" i="2"/>
  <c r="BI215" i="2"/>
  <c r="BH215" i="2"/>
  <c r="BG215" i="2"/>
  <c r="BE215" i="2"/>
  <c r="T215" i="2"/>
  <c r="R215" i="2"/>
  <c r="P215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0" i="2"/>
  <c r="BH200" i="2"/>
  <c r="BG200" i="2"/>
  <c r="BE200" i="2"/>
  <c r="T200" i="2"/>
  <c r="R200" i="2"/>
  <c r="P200" i="2"/>
  <c r="BI196" i="2"/>
  <c r="BH196" i="2"/>
  <c r="BG196" i="2"/>
  <c r="BE196" i="2"/>
  <c r="T196" i="2"/>
  <c r="R196" i="2"/>
  <c r="P196" i="2"/>
  <c r="BI192" i="2"/>
  <c r="BH192" i="2"/>
  <c r="BG192" i="2"/>
  <c r="BE192" i="2"/>
  <c r="T192" i="2"/>
  <c r="R192" i="2"/>
  <c r="P192" i="2"/>
  <c r="BI185" i="2"/>
  <c r="BH185" i="2"/>
  <c r="BG185" i="2"/>
  <c r="BE185" i="2"/>
  <c r="T185" i="2"/>
  <c r="R185" i="2"/>
  <c r="P185" i="2"/>
  <c r="BI182" i="2"/>
  <c r="BH182" i="2"/>
  <c r="BG182" i="2"/>
  <c r="BE182" i="2"/>
  <c r="T182" i="2"/>
  <c r="R182" i="2"/>
  <c r="P182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4" i="2"/>
  <c r="BH174" i="2"/>
  <c r="BG174" i="2"/>
  <c r="BE174" i="2"/>
  <c r="T174" i="2"/>
  <c r="R174" i="2"/>
  <c r="P174" i="2"/>
  <c r="BI170" i="2"/>
  <c r="BH170" i="2"/>
  <c r="BG170" i="2"/>
  <c r="BE170" i="2"/>
  <c r="T170" i="2"/>
  <c r="R170" i="2"/>
  <c r="P170" i="2"/>
  <c r="BI167" i="2"/>
  <c r="BH167" i="2"/>
  <c r="BG167" i="2"/>
  <c r="BE167" i="2"/>
  <c r="T167" i="2"/>
  <c r="R167" i="2"/>
  <c r="P167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1" i="2"/>
  <c r="BH141" i="2"/>
  <c r="BG141" i="2"/>
  <c r="BE141" i="2"/>
  <c r="T141" i="2"/>
  <c r="R141" i="2"/>
  <c r="P141" i="2"/>
  <c r="BI138" i="2"/>
  <c r="BH138" i="2"/>
  <c r="BG138" i="2"/>
  <c r="BE138" i="2"/>
  <c r="T138" i="2"/>
  <c r="R138" i="2"/>
  <c r="P138" i="2"/>
  <c r="BI135" i="2"/>
  <c r="BH135" i="2"/>
  <c r="BG135" i="2"/>
  <c r="BE135" i="2"/>
  <c r="T135" i="2"/>
  <c r="R135" i="2"/>
  <c r="P135" i="2"/>
  <c r="J129" i="2"/>
  <c r="J128" i="2"/>
  <c r="F128" i="2"/>
  <c r="F126" i="2"/>
  <c r="E124" i="2"/>
  <c r="J92" i="2"/>
  <c r="J91" i="2"/>
  <c r="F91" i="2"/>
  <c r="F89" i="2"/>
  <c r="E87" i="2"/>
  <c r="J18" i="2"/>
  <c r="E18" i="2"/>
  <c r="F129" i="2" s="1"/>
  <c r="J17" i="2"/>
  <c r="J12" i="2"/>
  <c r="J126" i="2" s="1"/>
  <c r="E7" i="2"/>
  <c r="E122" i="2" s="1"/>
  <c r="L90" i="1"/>
  <c r="AM90" i="1"/>
  <c r="AM89" i="1"/>
  <c r="L89" i="1"/>
  <c r="AM87" i="1"/>
  <c r="L87" i="1"/>
  <c r="L85" i="1"/>
  <c r="L84" i="1"/>
  <c r="J304" i="2"/>
  <c r="J272" i="2"/>
  <c r="J259" i="2"/>
  <c r="BK243" i="2"/>
  <c r="BK230" i="2"/>
  <c r="BK209" i="2"/>
  <c r="BK182" i="2"/>
  <c r="BK167" i="2"/>
  <c r="J155" i="2"/>
  <c r="J281" i="2"/>
  <c r="BK268" i="2"/>
  <c r="BK259" i="2"/>
  <c r="J253" i="2"/>
  <c r="J230" i="2"/>
  <c r="J209" i="2"/>
  <c r="J196" i="2"/>
  <c r="BK176" i="2"/>
  <c r="J159" i="2"/>
  <c r="BK144" i="2"/>
  <c r="BK135" i="2"/>
  <c r="BK302" i="4"/>
  <c r="J286" i="4"/>
  <c r="J280" i="4"/>
  <c r="BK267" i="4"/>
  <c r="BK257" i="4"/>
  <c r="BK240" i="4"/>
  <c r="J229" i="4"/>
  <c r="J199" i="4"/>
  <c r="BK150" i="4"/>
  <c r="J140" i="4"/>
  <c r="BK311" i="4"/>
  <c r="BK284" i="4"/>
  <c r="J275" i="4"/>
  <c r="J262" i="4"/>
  <c r="J247" i="4"/>
  <c r="J231" i="4"/>
  <c r="BK220" i="4"/>
  <c r="J177" i="4"/>
  <c r="J162" i="4"/>
  <c r="BK143" i="4"/>
  <c r="J137" i="4"/>
  <c r="BK281" i="2"/>
  <c r="J274" i="2"/>
  <c r="J266" i="2"/>
  <c r="J262" i="2"/>
  <c r="J257" i="2"/>
  <c r="J252" i="2"/>
  <c r="J237" i="2"/>
  <c r="J232" i="2"/>
  <c r="J215" i="2"/>
  <c r="BK211" i="2"/>
  <c r="J205" i="2"/>
  <c r="BK192" i="2"/>
  <c r="J178" i="2"/>
  <c r="BK174" i="2"/>
  <c r="J161" i="2"/>
  <c r="BK157" i="2"/>
  <c r="BK304" i="2"/>
  <c r="BK286" i="2"/>
  <c r="J279" i="2"/>
  <c r="BK274" i="2"/>
  <c r="J268" i="2"/>
  <c r="J264" i="2"/>
  <c r="BK257" i="2"/>
  <c r="J256" i="2"/>
  <c r="J254" i="2"/>
  <c r="J249" i="2"/>
  <c r="J235" i="2"/>
  <c r="BK215" i="2"/>
  <c r="J211" i="2"/>
  <c r="BK205" i="2"/>
  <c r="BK196" i="2"/>
  <c r="J192" i="2"/>
  <c r="BK178" i="2"/>
  <c r="J170" i="2"/>
  <c r="BK163" i="2"/>
  <c r="BK155" i="2"/>
  <c r="J153" i="2"/>
  <c r="J147" i="2"/>
  <c r="BK141" i="2"/>
  <c r="BK138" i="2"/>
  <c r="J135" i="2"/>
  <c r="J290" i="4"/>
  <c r="J285" i="4"/>
  <c r="BK283" i="4"/>
  <c r="BK277" i="4"/>
  <c r="BK272" i="4"/>
  <c r="BK264" i="4"/>
  <c r="BK260" i="4"/>
  <c r="J253" i="4"/>
  <c r="BK244" i="4"/>
  <c r="BK238" i="4"/>
  <c r="J230" i="4"/>
  <c r="J225" i="4"/>
  <c r="BK209" i="4"/>
  <c r="J192" i="4"/>
  <c r="BK168" i="4"/>
  <c r="J165" i="4"/>
  <c r="BK162" i="4"/>
  <c r="J158" i="4"/>
  <c r="BK154" i="4"/>
  <c r="J148" i="4"/>
  <c r="J144" i="4"/>
  <c r="BK138" i="4"/>
  <c r="J136" i="4"/>
  <c r="BK290" i="4"/>
  <c r="BK286" i="4"/>
  <c r="J282" i="4"/>
  <c r="BK280" i="4"/>
  <c r="J272" i="4"/>
  <c r="J267" i="4"/>
  <c r="J260" i="4"/>
  <c r="J257" i="4"/>
  <c r="J244" i="4"/>
  <c r="J240" i="4"/>
  <c r="BK229" i="4"/>
  <c r="BK225" i="4"/>
  <c r="BK199" i="4"/>
  <c r="BK183" i="4"/>
  <c r="J168" i="4"/>
  <c r="BK164" i="4"/>
  <c r="J156" i="4"/>
  <c r="J152" i="4"/>
  <c r="J146" i="4"/>
  <c r="BK140" i="4"/>
  <c r="J295" i="2"/>
  <c r="BK279" i="2"/>
  <c r="J270" i="2"/>
  <c r="BK264" i="2"/>
  <c r="BK253" i="2"/>
  <c r="BK249" i="2"/>
  <c r="BK237" i="2"/>
  <c r="BK235" i="2"/>
  <c r="BK227" i="2"/>
  <c r="J213" i="2"/>
  <c r="J207" i="2"/>
  <c r="J200" i="2"/>
  <c r="J185" i="2"/>
  <c r="J176" i="2"/>
  <c r="BK170" i="2"/>
  <c r="J163" i="2"/>
  <c r="BK159" i="2"/>
  <c r="J157" i="2"/>
  <c r="BK295" i="2"/>
  <c r="J286" i="2"/>
  <c r="BK272" i="2"/>
  <c r="BK270" i="2"/>
  <c r="BK266" i="2"/>
  <c r="BK262" i="2"/>
  <c r="BK256" i="2"/>
  <c r="BK254" i="2"/>
  <c r="BK252" i="2"/>
  <c r="J243" i="2"/>
  <c r="BK232" i="2"/>
  <c r="J227" i="2"/>
  <c r="BK213" i="2"/>
  <c r="BK207" i="2"/>
  <c r="BK200" i="2"/>
  <c r="BK185" i="2"/>
  <c r="J182" i="2"/>
  <c r="J174" i="2"/>
  <c r="J167" i="2"/>
  <c r="BK161" i="2"/>
  <c r="BK153" i="2"/>
  <c r="BK147" i="2"/>
  <c r="J144" i="2"/>
  <c r="J141" i="2"/>
  <c r="J138" i="2"/>
  <c r="AS94" i="1"/>
  <c r="J311" i="4"/>
  <c r="J287" i="4"/>
  <c r="J284" i="4"/>
  <c r="J281" i="4"/>
  <c r="BK275" i="4"/>
  <c r="BK271" i="4"/>
  <c r="BK262" i="4"/>
  <c r="BK258" i="4"/>
  <c r="J250" i="4"/>
  <c r="BK242" i="4"/>
  <c r="BK235" i="4"/>
  <c r="J228" i="4"/>
  <c r="J220" i="4"/>
  <c r="BK181" i="4"/>
  <c r="J179" i="4"/>
  <c r="BK177" i="4"/>
  <c r="BK166" i="4"/>
  <c r="J164" i="4"/>
  <c r="J160" i="4"/>
  <c r="BK156" i="4"/>
  <c r="BK152" i="4"/>
  <c r="BK146" i="4"/>
  <c r="J139" i="4"/>
  <c r="BK137" i="4"/>
  <c r="J293" i="4"/>
  <c r="BK287" i="4"/>
  <c r="J283" i="4"/>
  <c r="BK281" i="4"/>
  <c r="J274" i="4"/>
  <c r="J271" i="4"/>
  <c r="BK261" i="4"/>
  <c r="J258" i="4"/>
  <c r="BK253" i="4"/>
  <c r="J242" i="4"/>
  <c r="J238" i="4"/>
  <c r="BK230" i="4"/>
  <c r="BK228" i="4"/>
  <c r="J209" i="4"/>
  <c r="BK192" i="4"/>
  <c r="J181" i="4"/>
  <c r="J166" i="4"/>
  <c r="BK165" i="4"/>
  <c r="BK158" i="4"/>
  <c r="J154" i="4"/>
  <c r="J150" i="4"/>
  <c r="BK144" i="4"/>
  <c r="J138" i="4"/>
  <c r="BK136" i="4"/>
  <c r="BK293" i="4"/>
  <c r="BK282" i="4"/>
  <c r="BK274" i="4"/>
  <c r="J261" i="4"/>
  <c r="BK247" i="4"/>
  <c r="BK231" i="4"/>
  <c r="BK223" i="4"/>
  <c r="J183" i="4"/>
  <c r="J143" i="4"/>
  <c r="J302" i="4"/>
  <c r="BK285" i="4"/>
  <c r="J277" i="4"/>
  <c r="J264" i="4"/>
  <c r="BK250" i="4"/>
  <c r="J235" i="4"/>
  <c r="J223" i="4"/>
  <c r="BK179" i="4"/>
  <c r="BK160" i="4"/>
  <c r="BK148" i="4"/>
  <c r="BK139" i="4"/>
  <c r="P284" i="2" l="1"/>
  <c r="R284" i="2"/>
  <c r="T291" i="4"/>
  <c r="BK134" i="2"/>
  <c r="J134" i="2" s="1"/>
  <c r="J98" i="2" s="1"/>
  <c r="T169" i="2"/>
  <c r="P204" i="2"/>
  <c r="P133" i="2" s="1"/>
  <c r="P132" i="2" s="1"/>
  <c r="AU95" i="1" s="1"/>
  <c r="P234" i="2"/>
  <c r="T134" i="2"/>
  <c r="P169" i="2"/>
  <c r="P184" i="2"/>
  <c r="T184" i="2"/>
  <c r="R204" i="2"/>
  <c r="P229" i="2"/>
  <c r="BK234" i="2"/>
  <c r="J234" i="2"/>
  <c r="J103" i="2"/>
  <c r="R234" i="2"/>
  <c r="P251" i="2"/>
  <c r="T251" i="2"/>
  <c r="P261" i="2"/>
  <c r="P260" i="2"/>
  <c r="T261" i="2"/>
  <c r="T260" i="2"/>
  <c r="BK135" i="4"/>
  <c r="J135" i="4"/>
  <c r="J98" i="4" s="1"/>
  <c r="T135" i="4"/>
  <c r="R176" i="4"/>
  <c r="BK234" i="4"/>
  <c r="J234" i="4"/>
  <c r="J102" i="4" s="1"/>
  <c r="R234" i="4"/>
  <c r="BK259" i="4"/>
  <c r="J259" i="4" s="1"/>
  <c r="J105" i="4" s="1"/>
  <c r="R259" i="4"/>
  <c r="R270" i="4"/>
  <c r="P279" i="4"/>
  <c r="P278" i="4"/>
  <c r="P134" i="2"/>
  <c r="BK169" i="2"/>
  <c r="J169" i="2" s="1"/>
  <c r="J99" i="2" s="1"/>
  <c r="BK184" i="2"/>
  <c r="J184" i="2"/>
  <c r="J100" i="2"/>
  <c r="R184" i="2"/>
  <c r="T204" i="2"/>
  <c r="BK229" i="2"/>
  <c r="J229" i="2" s="1"/>
  <c r="J102" i="2" s="1"/>
  <c r="T229" i="2"/>
  <c r="T234" i="2"/>
  <c r="BK251" i="2"/>
  <c r="J251" i="2" s="1"/>
  <c r="J104" i="2" s="1"/>
  <c r="R251" i="2"/>
  <c r="BK261" i="2"/>
  <c r="J261" i="2"/>
  <c r="J107" i="2"/>
  <c r="R261" i="2"/>
  <c r="R260" i="2"/>
  <c r="R135" i="4"/>
  <c r="T176" i="4"/>
  <c r="BK224" i="4"/>
  <c r="J224" i="4" s="1"/>
  <c r="J101" i="4" s="1"/>
  <c r="T224" i="4"/>
  <c r="P234" i="4"/>
  <c r="P256" i="4"/>
  <c r="T256" i="4"/>
  <c r="T259" i="4"/>
  <c r="T270" i="4"/>
  <c r="T279" i="4"/>
  <c r="T278" i="4"/>
  <c r="P135" i="4"/>
  <c r="P176" i="4"/>
  <c r="P224" i="4"/>
  <c r="T234" i="4"/>
  <c r="BK256" i="4"/>
  <c r="J256" i="4"/>
  <c r="J104" i="4" s="1"/>
  <c r="P259" i="4"/>
  <c r="P270" i="4"/>
  <c r="BK279" i="4"/>
  <c r="J279" i="4"/>
  <c r="J109" i="4"/>
  <c r="R134" i="2"/>
  <c r="R169" i="2"/>
  <c r="BK204" i="2"/>
  <c r="J204" i="2"/>
  <c r="J101" i="2"/>
  <c r="R229" i="2"/>
  <c r="BK176" i="4"/>
  <c r="J176" i="4"/>
  <c r="J99" i="4"/>
  <c r="R224" i="4"/>
  <c r="R256" i="4"/>
  <c r="BK270" i="4"/>
  <c r="J270" i="4"/>
  <c r="J106" i="4" s="1"/>
  <c r="R279" i="4"/>
  <c r="R278" i="4"/>
  <c r="BK222" i="4"/>
  <c r="J222" i="4" s="1"/>
  <c r="J100" i="4" s="1"/>
  <c r="BK292" i="4"/>
  <c r="BK258" i="2"/>
  <c r="J258" i="2"/>
  <c r="J105" i="2"/>
  <c r="BK280" i="2"/>
  <c r="J280" i="2"/>
  <c r="J108" i="2" s="1"/>
  <c r="BK285" i="2"/>
  <c r="J285" i="2"/>
  <c r="J110" i="2" s="1"/>
  <c r="BK294" i="2"/>
  <c r="J294" i="2"/>
  <c r="J111" i="2"/>
  <c r="BK301" i="4"/>
  <c r="J301" i="4" s="1"/>
  <c r="J112" i="4" s="1"/>
  <c r="BK276" i="4"/>
  <c r="J276" i="4"/>
  <c r="J107" i="4"/>
  <c r="BK310" i="4"/>
  <c r="J310" i="4"/>
  <c r="J113" i="4"/>
  <c r="BK303" i="2"/>
  <c r="J303" i="2"/>
  <c r="J112" i="2"/>
  <c r="BK252" i="4"/>
  <c r="J252" i="4"/>
  <c r="J103" i="4" s="1"/>
  <c r="J89" i="4"/>
  <c r="F92" i="4"/>
  <c r="E123" i="4"/>
  <c r="BF136" i="4"/>
  <c r="BF137" i="4"/>
  <c r="BF138" i="4"/>
  <c r="BF144" i="4"/>
  <c r="BF148" i="4"/>
  <c r="BF150" i="4"/>
  <c r="BF152" i="4"/>
  <c r="BF154" i="4"/>
  <c r="BF160" i="4"/>
  <c r="BF165" i="4"/>
  <c r="BF166" i="4"/>
  <c r="BF179" i="4"/>
  <c r="BF192" i="4"/>
  <c r="BF199" i="4"/>
  <c r="BF220" i="4"/>
  <c r="BF230" i="4"/>
  <c r="BF235" i="4"/>
  <c r="BF238" i="4"/>
  <c r="BF240" i="4"/>
  <c r="BF242" i="4"/>
  <c r="BF244" i="4"/>
  <c r="BF250" i="4"/>
  <c r="BF257" i="4"/>
  <c r="BF258" i="4"/>
  <c r="BF261" i="4"/>
  <c r="BF264" i="4"/>
  <c r="BF271" i="4"/>
  <c r="BF272" i="4"/>
  <c r="BF274" i="4"/>
  <c r="BF281" i="4"/>
  <c r="BF282" i="4"/>
  <c r="BF311" i="4"/>
  <c r="BF139" i="4"/>
  <c r="BF140" i="4"/>
  <c r="BF143" i="4"/>
  <c r="BF146" i="4"/>
  <c r="BF156" i="4"/>
  <c r="BF158" i="4"/>
  <c r="BF162" i="4"/>
  <c r="BF164" i="4"/>
  <c r="BF168" i="4"/>
  <c r="BF177" i="4"/>
  <c r="BF181" i="4"/>
  <c r="BF183" i="4"/>
  <c r="BF209" i="4"/>
  <c r="BF223" i="4"/>
  <c r="BF225" i="4"/>
  <c r="BF228" i="4"/>
  <c r="BF229" i="4"/>
  <c r="BF231" i="4"/>
  <c r="BF247" i="4"/>
  <c r="BF253" i="4"/>
  <c r="BF260" i="4"/>
  <c r="BF262" i="4"/>
  <c r="BF267" i="4"/>
  <c r="BF275" i="4"/>
  <c r="BF277" i="4"/>
  <c r="BF280" i="4"/>
  <c r="BF283" i="4"/>
  <c r="BF284" i="4"/>
  <c r="BF285" i="4"/>
  <c r="BF286" i="4"/>
  <c r="BF287" i="4"/>
  <c r="BF290" i="4"/>
  <c r="BF293" i="4"/>
  <c r="BF302" i="4"/>
  <c r="E85" i="2"/>
  <c r="J89" i="2"/>
  <c r="F92" i="2"/>
  <c r="BF135" i="2"/>
  <c r="BF138" i="2"/>
  <c r="BF141" i="2"/>
  <c r="BF144" i="2"/>
  <c r="BF147" i="2"/>
  <c r="BF157" i="2"/>
  <c r="BF161" i="2"/>
  <c r="BF163" i="2"/>
  <c r="BF176" i="2"/>
  <c r="BF178" i="2"/>
  <c r="BF182" i="2"/>
  <c r="BF200" i="2"/>
  <c r="BF209" i="2"/>
  <c r="BF211" i="2"/>
  <c r="BF215" i="2"/>
  <c r="BF235" i="2"/>
  <c r="BF243" i="2"/>
  <c r="BF249" i="2"/>
  <c r="BF252" i="2"/>
  <c r="BF253" i="2"/>
  <c r="BF254" i="2"/>
  <c r="BF257" i="2"/>
  <c r="BF262" i="2"/>
  <c r="BF264" i="2"/>
  <c r="BF266" i="2"/>
  <c r="BF268" i="2"/>
  <c r="BF274" i="2"/>
  <c r="BF279" i="2"/>
  <c r="BF286" i="2"/>
  <c r="BF295" i="2"/>
  <c r="BF153" i="2"/>
  <c r="BF155" i="2"/>
  <c r="BF159" i="2"/>
  <c r="BF167" i="2"/>
  <c r="BF170" i="2"/>
  <c r="BF174" i="2"/>
  <c r="BF185" i="2"/>
  <c r="BF192" i="2"/>
  <c r="BF196" i="2"/>
  <c r="BF205" i="2"/>
  <c r="BF207" i="2"/>
  <c r="BF213" i="2"/>
  <c r="BF227" i="2"/>
  <c r="BF230" i="2"/>
  <c r="BF232" i="2"/>
  <c r="BF237" i="2"/>
  <c r="BF256" i="2"/>
  <c r="BF259" i="2"/>
  <c r="BF270" i="2"/>
  <c r="BF272" i="2"/>
  <c r="BF281" i="2"/>
  <c r="BF304" i="2"/>
  <c r="F37" i="2"/>
  <c r="BD95" i="1" s="1"/>
  <c r="J33" i="4"/>
  <c r="AV96" i="1" s="1"/>
  <c r="F36" i="2"/>
  <c r="BC95" i="1"/>
  <c r="F35" i="4"/>
  <c r="BB96" i="1" s="1"/>
  <c r="F33" i="4"/>
  <c r="AZ96" i="1" s="1"/>
  <c r="F33" i="2"/>
  <c r="AZ95" i="1" s="1"/>
  <c r="J33" i="2"/>
  <c r="AV95" i="1" s="1"/>
  <c r="F37" i="4"/>
  <c r="BD96" i="1" s="1"/>
  <c r="F35" i="2"/>
  <c r="BB95" i="1"/>
  <c r="F36" i="4"/>
  <c r="BC96" i="1" s="1"/>
  <c r="P134" i="4" l="1"/>
  <c r="P133" i="4"/>
  <c r="AU96" i="1" s="1"/>
  <c r="R134" i="4"/>
  <c r="R133" i="4" s="1"/>
  <c r="BK291" i="4"/>
  <c r="J291" i="4"/>
  <c r="J110" i="4"/>
  <c r="R133" i="2"/>
  <c r="R132" i="2"/>
  <c r="T134" i="4"/>
  <c r="T133" i="4"/>
  <c r="T133" i="2"/>
  <c r="T132" i="2"/>
  <c r="BK260" i="2"/>
  <c r="J260" i="2"/>
  <c r="J106" i="2" s="1"/>
  <c r="BK278" i="4"/>
  <c r="J278" i="4" s="1"/>
  <c r="J108" i="4" s="1"/>
  <c r="BK133" i="2"/>
  <c r="J133" i="2"/>
  <c r="J97" i="2" s="1"/>
  <c r="BK284" i="2"/>
  <c r="J284" i="2"/>
  <c r="J109" i="2"/>
  <c r="BK134" i="4"/>
  <c r="J134" i="4" s="1"/>
  <c r="J97" i="4" s="1"/>
  <c r="J292" i="4"/>
  <c r="J111" i="4"/>
  <c r="J34" i="2"/>
  <c r="AW95" i="1"/>
  <c r="AT95" i="1" s="1"/>
  <c r="F34" i="4"/>
  <c r="BA96" i="1" s="1"/>
  <c r="BD94" i="1"/>
  <c r="W33" i="1" s="1"/>
  <c r="F34" i="2"/>
  <c r="BA95" i="1" s="1"/>
  <c r="J34" i="4"/>
  <c r="AW96" i="1" s="1"/>
  <c r="AT96" i="1" s="1"/>
  <c r="AZ94" i="1"/>
  <c r="W29" i="1" s="1"/>
  <c r="BC94" i="1"/>
  <c r="W32" i="1" s="1"/>
  <c r="BB94" i="1"/>
  <c r="AX94" i="1" s="1"/>
  <c r="BK132" i="2" l="1"/>
  <c r="J132" i="2"/>
  <c r="J30" i="2" s="1"/>
  <c r="AG95" i="1" s="1"/>
  <c r="BK133" i="4"/>
  <c r="J133" i="4" s="1"/>
  <c r="J96" i="4" s="1"/>
  <c r="AU94" i="1"/>
  <c r="BA94" i="1"/>
  <c r="W30" i="1" s="1"/>
  <c r="W31" i="1"/>
  <c r="AY94" i="1"/>
  <c r="AV94" i="1"/>
  <c r="AK29" i="1" s="1"/>
  <c r="J39" i="2" l="1"/>
  <c r="J96" i="2"/>
  <c r="AN95" i="1"/>
  <c r="J30" i="4"/>
  <c r="AG96" i="1"/>
  <c r="AW94" i="1"/>
  <c r="AK30" i="1" s="1"/>
  <c r="J39" i="4" l="1"/>
  <c r="AN96" i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<sst xmlns="http://schemas.openxmlformats.org/spreadsheetml/2006/main" count="5307" uniqueCount="899">
  <si>
    <t>Export Komplet</t>
  </si>
  <si>
    <t/>
  </si>
  <si>
    <t>2.0</t>
  </si>
  <si>
    <t>ZAMOK</t>
  </si>
  <si>
    <t>False</t>
  </si>
  <si>
    <t>{8c18ed78-57fe-4365-88f9-636a1e125416}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</si>
  <si>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</si>
  <si>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</si>
  <si>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</si>
  <si>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</si>
  <si>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</si>
  <si>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</si>
  <si>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</si>
  <si>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</si>
  <si>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23-I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</si>
  <si>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</si>
  <si>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</si>
  <si>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Zateplení bytového domu Šultysova 905/26 a rekonstrukce oplocení</t>
  </si>
  <si>
    <t>KSO:</t>
  </si>
  <si>
    <t>CC-CZ:</t>
  </si>
  <si>
    <t>Místo:</t>
  </si>
  <si>
    <t>Šultysova 905/26, Břevnov, 16900 Praha</t>
  </si>
  <si>
    <t>Datum:</t>
  </si>
  <si>
    <t>14. 8. 2023</t>
  </si>
  <si>
    <t>Zadavatel:</t>
  </si>
  <si>
    <t>IČ:</t>
  </si>
  <si>
    <t>Městská část Praha 6, 160 00</t>
  </si>
  <si>
    <t>DIČ:</t>
  </si>
  <si>
    <t>Uchazeč:</t>
  </si>
  <si>
    <t>Vyplň údaj</t>
  </si>
  <si>
    <t>Projektant:</t>
  </si>
  <si>
    <t>Sibre s.r.o., Ing. Radek Krýza</t>
  </si>
  <si>
    <t>True</t>
  </si>
  <si>
    <t>Zpracovatel:</t>
  </si>
  <si>
    <t>Ing. M. Locihová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</si>
  <si>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</si>
  <si>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</si>
  <si>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</si>
  <si>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</si>
  <si>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</si>
  <si>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</si>
  <si>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</si>
  <si>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</si>
  <si>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</si>
  <si>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</si>
  <si>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</si>
  <si>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</si>
  <si>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</si>
  <si>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</si>
  <si>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</si>
  <si>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</si>
  <si>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</si>
  <si>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</si>
  <si>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</si>
  <si>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</si>
  <si>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</si>
  <si>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</si>
  <si>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</si>
  <si>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</si>
  <si>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</si>
  <si>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</si>
  <si>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</si>
  <si>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</si>
  <si>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</si>
  <si>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</si>
  <si>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</si>
  <si>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</si>
  <si>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</si>
  <si>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</si>
  <si>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</si>
  <si>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</si>
  <si>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</si>
  <si>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</si>
  <si>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</si>
  <si>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</si>
  <si>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</si>
  <si>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</si>
  <si>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</si>
  <si>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</si>
  <si>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</si>
  <si>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</si>
  <si>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</si>
  <si>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Sanace</t>
  </si>
  <si>
    <t>STA</t>
  </si>
  <si>
    <t>1</t>
  </si>
  <si>
    <t>{4d9abc1e-fe67-4539-8b1c-64b09fb9beb4}</t>
  </si>
  <si>
    <t>Zateplení</t>
  </si>
  <si>
    <t>SO.03</t>
  </si>
  <si>
    <t>Oplocení</t>
  </si>
  <si>
    <t>{3f17f726-f373-4a3f-91b1-c99e4c767313}</t>
  </si>
  <si>
    <t>om</t>
  </si>
  <si>
    <t>omítka vnější</t>
  </si>
  <si>
    <t>80</t>
  </si>
  <si>
    <t>2</t>
  </si>
  <si>
    <t>oa</t>
  </si>
  <si>
    <t>atika -exterier z obou stran</t>
  </si>
  <si>
    <t>112,736</t>
  </si>
  <si>
    <t>3</t>
  </si>
  <si>
    <t>KRYCÍ LIST SOUPISU PRACÍ</t>
  </si>
  <si>
    <t>zatepl</t>
  </si>
  <si>
    <t>zateplení</t>
  </si>
  <si>
    <t>23,82</t>
  </si>
  <si>
    <t>sv</t>
  </si>
  <si>
    <t>stěna vnitřní</t>
  </si>
  <si>
    <t>4,5</t>
  </si>
  <si>
    <t>ov</t>
  </si>
  <si>
    <t>omítka vnitřní</t>
  </si>
  <si>
    <t>12</t>
  </si>
  <si>
    <t>O1</t>
  </si>
  <si>
    <t>skladba O1</t>
  </si>
  <si>
    <t>36,06</t>
  </si>
  <si>
    <t>Objekt:</t>
  </si>
  <si>
    <t>O2</t>
  </si>
  <si>
    <t>skladba O2</t>
  </si>
  <si>
    <t>SO.01 - Sanace</t>
  </si>
  <si>
    <t>odvz</t>
  </si>
  <si>
    <t>odvoz</t>
  </si>
  <si>
    <t>9,379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</si>
  <si>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</si>
  <si>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</si>
  <si>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</si>
  <si>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</si>
  <si>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</si>
  <si>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</si>
  <si>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</si>
  <si>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</si>
  <si>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</si>
  <si>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</si>
  <si>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</si>
  <si>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</si>
  <si>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</si>
  <si>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</si>
  <si>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</si>
  <si>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</si>
  <si>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766 - Konstrukce truhlářské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</si>
  <si>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</si>
  <si>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</si>
  <si>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</si>
  <si>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</si>
  <si>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</si>
  <si>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</si>
  <si>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</si>
  <si>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</si>
  <si>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</si>
  <si>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</si>
  <si>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</si>
  <si>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</si>
  <si>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</si>
  <si>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</si>
  <si>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</si>
  <si>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</si>
  <si>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</si>
  <si>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</si>
  <si>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</si>
  <si>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</si>
  <si>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</si>
  <si>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</si>
  <si>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</si>
  <si>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</si>
  <si>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</si>
  <si>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4</t>
  </si>
  <si>
    <t>772302867</t>
  </si>
  <si>
    <t>VV</t>
  </si>
  <si>
    <t>okapový chodník</t>
  </si>
  <si>
    <t>(3,5+2,7+3,8+2,1+4,8+3,3)*0,5</t>
  </si>
  <si>
    <t>113106123</t>
  </si>
  <si>
    <t>Rozebrání dlažeb ze zámkových dlaždic komunikací pro pěší ručně</t>
  </si>
  <si>
    <t>-859261821</t>
  </si>
  <si>
    <t>původní dlažba</t>
  </si>
  <si>
    <t>19,708</t>
  </si>
  <si>
    <t>113107123</t>
  </si>
  <si>
    <t>Odstranění podkladu z kameniva drceného tl přes 200 do 300 mm ručně</t>
  </si>
  <si>
    <t>-1794266559</t>
  </si>
  <si>
    <t>podkklad,-kamenivo, zemina</t>
  </si>
  <si>
    <t>113107131r</t>
  </si>
  <si>
    <t>Demontáž schodů  venkovních</t>
  </si>
  <si>
    <t>kpl</t>
  </si>
  <si>
    <t>-106515238</t>
  </si>
  <si>
    <t>schody výcohdní strany</t>
  </si>
  <si>
    <t>7</t>
  </si>
  <si>
    <t>5</t>
  </si>
  <si>
    <t>122211101</t>
  </si>
  <si>
    <t>Odkopávky a prokopávky v hornině třídy těžitelnosti I, skupiny 3 ručně</t>
  </si>
  <si>
    <t>m3</t>
  </si>
  <si>
    <t>1239351766</t>
  </si>
  <si>
    <t xml:space="preserve"> dle výkresu  SUL_DPS_D.1.1_800_00, SUL_DPS_D.1.1_201_00, SUL_DPS_D.1.1_099_00, SUL_DPS_D.1.1_101_00</t>
  </si>
  <si>
    <t>zámkovou dlažbou pod okapovým chodníkem (zemina+podsyp předpoklad), zásyp bude proveden bez skladby nového povchu(tem v SO03)</t>
  </si>
  <si>
    <t>19,708*0,94*1</t>
  </si>
  <si>
    <t>20,2*0,94*1</t>
  </si>
  <si>
    <t>Součet</t>
  </si>
  <si>
    <t>6</t>
  </si>
  <si>
    <t>162211311</t>
  </si>
  <si>
    <t>Vodorovné přemístění výkopku z horniny třídy těžitelnosti I skupiny 1 až 3 stavebním kolečkem do 10 m</t>
  </si>
  <si>
    <t>1778542858</t>
  </si>
  <si>
    <t>162211319</t>
  </si>
  <si>
    <t>Příplatek k vodorovnému přemístění výkopku z horniny třídy těžitelnosti I skupiny 1 až 3 stavebním kolečkem za každých dalších 10 m</t>
  </si>
  <si>
    <t>923381881</t>
  </si>
  <si>
    <t>8</t>
  </si>
  <si>
    <t>162751117</t>
  </si>
  <si>
    <t>Vodorovné přemístění přes 9 000 do 10000 m výkopku/sypaniny z horniny třídy těžitelnosti I skupiny 1 až 3</t>
  </si>
  <si>
    <t>-1519639942</t>
  </si>
  <si>
    <t>37,514-28,135</t>
  </si>
  <si>
    <t>9</t>
  </si>
  <si>
    <t>167151101</t>
  </si>
  <si>
    <t>Nakládání výkopku z hornin třídy těžitelnosti I skupiny 1 až 3 do 100 m3</t>
  </si>
  <si>
    <t>1550320369</t>
  </si>
  <si>
    <t>10</t>
  </si>
  <si>
    <t>171201221</t>
  </si>
  <si>
    <t>Poplatek za uložení na skládce (skládkovné) zeminy a kamení kód odpadu 17 05 04</t>
  </si>
  <si>
    <t>t</t>
  </si>
  <si>
    <t>-479006357</t>
  </si>
  <si>
    <t>odvz*1,9</t>
  </si>
  <si>
    <t>11</t>
  </si>
  <si>
    <t>174111101</t>
  </si>
  <si>
    <t>Zásyp jam, šachet rýh nebo kolem objektů sypaninou se zhutněním ručně</t>
  </si>
  <si>
    <t>820121017</t>
  </si>
  <si>
    <t>19,708*0,94*0,75</t>
  </si>
  <si>
    <t>20,2*0,94*0,75</t>
  </si>
  <si>
    <t>181912112</t>
  </si>
  <si>
    <t>Úprava pláně v hornině třídy těžitelnosti I skupiny 3 se zhutněním ručně</t>
  </si>
  <si>
    <t>2133321110</t>
  </si>
  <si>
    <t>19,708+10,1</t>
  </si>
  <si>
    <t>Zakládání</t>
  </si>
  <si>
    <t>13</t>
  </si>
  <si>
    <t>212755215</t>
  </si>
  <si>
    <t>Trativody z drenážních trubek plastových flexibilních D 125 mm bez lože</t>
  </si>
  <si>
    <t>m</t>
  </si>
  <si>
    <t>345915175</t>
  </si>
  <si>
    <t>7,56"východ</t>
  </si>
  <si>
    <t>(2,5+2,75+3,99+2,1+4,78+0,48+3,35+0,5+0,54+1,13+2,74+2,66)"celá délka v zahradě na západě bez časti provadějící v SO03</t>
  </si>
  <si>
    <t>14</t>
  </si>
  <si>
    <t>213141131</t>
  </si>
  <si>
    <t>Zřízení vrstvy z geotextilie ve sklonu přes 1:2 do 1:1 š do 3 m</t>
  </si>
  <si>
    <t>1251454283</t>
  </si>
  <si>
    <t>M</t>
  </si>
  <si>
    <t>69311081</t>
  </si>
  <si>
    <t>geotextilie netkaná separační, ochranná, filtrační, drenážní PES 300g/m2</t>
  </si>
  <si>
    <t>513624633</t>
  </si>
  <si>
    <t>36,06*1,1845 "Přepočtené koeficientem množství</t>
  </si>
  <si>
    <t>16</t>
  </si>
  <si>
    <t>214500211</t>
  </si>
  <si>
    <t>Zřízení výplně rýh s drenážním potrubím do DN 200 štěrkopískem v přes 300 do 550 mm</t>
  </si>
  <si>
    <t>458468583</t>
  </si>
  <si>
    <t>(2,5+2,75+3,99+2,1+4,78+0,48+3,35+0,5+0,54+1,13+2,74+2,66)"celá délka v zahradě na západě</t>
  </si>
  <si>
    <t>17</t>
  </si>
  <si>
    <t>58333651</t>
  </si>
  <si>
    <t>kamenivo těžené hrubé frakce 8/16</t>
  </si>
  <si>
    <t>-782270735</t>
  </si>
  <si>
    <t>35,08*0,45*0,6*2</t>
  </si>
  <si>
    <t>Svislé a kompletní konstrukce</t>
  </si>
  <si>
    <t>18</t>
  </si>
  <si>
    <t>319202214</t>
  </si>
  <si>
    <t>Dodatečná izolace zdiva tl přes 450 do 600 mm beztlakou injektáží silikonovou mikroemulzí</t>
  </si>
  <si>
    <t>481886566</t>
  </si>
  <si>
    <t>ODOROVNÉ ODIZOLOVÁNÍ ZDIVA PROTI VZLÍNAJÍCÍ VLHKOSTIBEZTLAKOVOU CHEMICKOU INJEKTÁŽÍ CIHLOVÉHO ZDIVA NABÁZI SILAN-SILOXAN S MIN. OBSAHEM ÚČINNÉ LÁTKY</t>
  </si>
  <si>
    <t xml:space="preserve"> 80%. VRTY O PRŮMĚRU 14 mm PO OSOVÉ VZDÁLENOSTI MAX. 120 mm.UZAVŘENÍ VRTŮ CEM. TMELEM</t>
  </si>
  <si>
    <t>(64+36+32+37+20+20+38+32+36)*0,6"1.PP</t>
  </si>
  <si>
    <t>(52+76)*0,6"1.NP</t>
  </si>
  <si>
    <t>(95)*0,6*6"1.NP ul. Šultysova</t>
  </si>
  <si>
    <t>19</t>
  </si>
  <si>
    <t>319202215</t>
  </si>
  <si>
    <t>Dodatečná izolace zdiva tl přes 600 do 900 mm beztlakou injektáží silikonovou mikroemulzí</t>
  </si>
  <si>
    <t>-667841966</t>
  </si>
  <si>
    <t>47*0,7"1.PP</t>
  </si>
  <si>
    <t>20</t>
  </si>
  <si>
    <t>319202216</t>
  </si>
  <si>
    <t>Dodatečná izolace zdiva tl přes 900 do 1200 mm beztlakou injektáží silikonovou mikroemulzí</t>
  </si>
  <si>
    <t>-695914343</t>
  </si>
  <si>
    <t>3*1"svisle</t>
  </si>
  <si>
    <t>3192022r</t>
  </si>
  <si>
    <t>Dodatečná izolace zdiva  injektáží roztokem -vertikální</t>
  </si>
  <si>
    <t>-407285110</t>
  </si>
  <si>
    <t>9,7*4+(3,66*2+0,5*2)*1,7</t>
  </si>
  <si>
    <t>(2,64+2,53+0,28+1+1,06+0,55+1,71+0,36+0,32*3+2,71+2,63+0,32)*1+(6,16+1)*2,96</t>
  </si>
  <si>
    <t>Úpravy povrchů, podlahy a osazování výplní</t>
  </si>
  <si>
    <t>22</t>
  </si>
  <si>
    <t>612125100</t>
  </si>
  <si>
    <t>Vyplnění spár vápennou maltou vnitřních stěn z cihel</t>
  </si>
  <si>
    <t>-1677872319</t>
  </si>
  <si>
    <t>ss"stěny 1.PP</t>
  </si>
  <si>
    <t>23</t>
  </si>
  <si>
    <t>612131151</t>
  </si>
  <si>
    <t>Sanační postřik vnitřních stěn nanášený celoplošně ručně</t>
  </si>
  <si>
    <t>1262750164</t>
  </si>
  <si>
    <t>24</t>
  </si>
  <si>
    <t>612325131</t>
  </si>
  <si>
    <t>Omítka sanační jádrová vnitřních stěn nanášená ručně</t>
  </si>
  <si>
    <t>-299078894</t>
  </si>
  <si>
    <t>25</t>
  </si>
  <si>
    <t>612325191</t>
  </si>
  <si>
    <t>Příplatek k sanační jádrové omítce vnitřních stěn za každých dalších 5 mm tloušťky přes 15 mm ručně</t>
  </si>
  <si>
    <t>-1045933060</t>
  </si>
  <si>
    <t>ov*3</t>
  </si>
  <si>
    <t>26</t>
  </si>
  <si>
    <t>612328131</t>
  </si>
  <si>
    <t>Potažení vnitřních stěn sanačním štukem tloušťky do 3 mm</t>
  </si>
  <si>
    <t>1642698001</t>
  </si>
  <si>
    <t>27</t>
  </si>
  <si>
    <t>622325109</t>
  </si>
  <si>
    <t>Oprava vnější vápenocementové hladké omítky složitosti 1 stěn v rozsahu přes 80 do 100 %</t>
  </si>
  <si>
    <t>1754497796</t>
  </si>
  <si>
    <t>dle skladby O1 -vyrovnání zdiva maltou s vodotěsnící přísadou</t>
  </si>
  <si>
    <t>7,56*1"východ</t>
  </si>
  <si>
    <t>(3,6+2,7+3,8+2,1+4,1+2,1+3,8+2,8+3,5)*1" západ</t>
  </si>
  <si>
    <t>Mezisoučet</t>
  </si>
  <si>
    <t>dle skladby O2 -vyrovnání zdiva maltou s vodotěsnící přísadou</t>
  </si>
  <si>
    <t>8"východ</t>
  </si>
  <si>
    <t>30"západ</t>
  </si>
  <si>
    <t>30"sever</t>
  </si>
  <si>
    <t>12"jih</t>
  </si>
  <si>
    <t>28</t>
  </si>
  <si>
    <t>629995101</t>
  </si>
  <si>
    <t>Očištění vnějších ploch tlakovou vodou</t>
  </si>
  <si>
    <t>-1689025000</t>
  </si>
  <si>
    <t>oa+zatepl</t>
  </si>
  <si>
    <t>Trubní vedení</t>
  </si>
  <si>
    <t>29</t>
  </si>
  <si>
    <t>895270012</t>
  </si>
  <si>
    <t>Proplachovací a kontrolní šachta z PVC-U vnější průměr 315 mm pro drenáže budov bez lapače písku užitné výšky 650 mm</t>
  </si>
  <si>
    <t>kus</t>
  </si>
  <si>
    <t>285855313</t>
  </si>
  <si>
    <t>1+5</t>
  </si>
  <si>
    <t>30</t>
  </si>
  <si>
    <t>895270031</t>
  </si>
  <si>
    <t>Proplachovací a kontrolní šachta z PVC-U vnější průměr 315 mm pro drenáže budov redukce DN 200/100-150</t>
  </si>
  <si>
    <t>2078649524</t>
  </si>
  <si>
    <t>5+1</t>
  </si>
  <si>
    <t>Ostatní konstrukce a práce, bourání</t>
  </si>
  <si>
    <t>31</t>
  </si>
  <si>
    <t>977131114</t>
  </si>
  <si>
    <t>Vrty příklepovými vrtáky D 14 mm do cihelného zdiva nebo prostého betonu</t>
  </si>
  <si>
    <t>-1440325806</t>
  </si>
  <si>
    <t>607,8+32,9+3</t>
  </si>
  <si>
    <t>32</t>
  </si>
  <si>
    <t>978013191</t>
  </si>
  <si>
    <t>Otlučení (osekání) vnitřní vápenné nebo vápenocementové omítky stěn v rozsahu přes 50 do 100 %</t>
  </si>
  <si>
    <t>-1999589243</t>
  </si>
  <si>
    <t>dle výkresu  SUL_DPS_D.1.1_201_00  a SUL_DPS_D.1.1_101_00</t>
  </si>
  <si>
    <t>12"1.NP</t>
  </si>
  <si>
    <t>dle výkresu SUL_DPS_D.1.1_201_00  a SUL_DPS_D.1.1_099_00</t>
  </si>
  <si>
    <t>ss</t>
  </si>
  <si>
    <t>(6,1*2+5,85*2+2,87+3,6*2+5,85*2+4,95*2+1,24*2+2,95+3+2,22*2+2,98*2+2,22*2+1,81*2+0,48*2+1,7*2+2,32+1,78+1,5+1,4*2)*2,5+8,5</t>
  </si>
  <si>
    <t>33</t>
  </si>
  <si>
    <t>978015391</t>
  </si>
  <si>
    <t>Otlučení (osekání) vnější vápenné nebo vápenocementové omítky stupně členitosti 1 a 2 v rozsahu přes 80 do 100 %</t>
  </si>
  <si>
    <t>511325767</t>
  </si>
  <si>
    <t>30"severní</t>
  </si>
  <si>
    <t>12"jižní</t>
  </si>
  <si>
    <t>8"východní</t>
  </si>
  <si>
    <t>30"západní</t>
  </si>
  <si>
    <t>34</t>
  </si>
  <si>
    <t>985131311</t>
  </si>
  <si>
    <t>Ruční dočištění ploch stěn, rubu kleneb a podlah ocelových kartáči</t>
  </si>
  <si>
    <t>-2024954163</t>
  </si>
  <si>
    <t>om+ov+sv</t>
  </si>
  <si>
    <t>997</t>
  </si>
  <si>
    <t>Přesun sutě</t>
  </si>
  <si>
    <t>35</t>
  </si>
  <si>
    <t>997006511</t>
  </si>
  <si>
    <t>Vodorovná doprava suti s naložením a složením na skládku do 100 m</t>
  </si>
  <si>
    <t>302291894</t>
  </si>
  <si>
    <t>36</t>
  </si>
  <si>
    <t>997006512</t>
  </si>
  <si>
    <t>Vodorovné doprava suti s naložením a složením na skládku přes 100 m do 1 km</t>
  </si>
  <si>
    <t>-2123063404</t>
  </si>
  <si>
    <t>37</t>
  </si>
  <si>
    <t>997006519</t>
  </si>
  <si>
    <t>Příplatek k vodorovnému přemístění suti na skládku ZKD 1 km přes 1 km</t>
  </si>
  <si>
    <t>-2024944547</t>
  </si>
  <si>
    <t>35,134*19 'Přepočtené koeficientem množství</t>
  </si>
  <si>
    <t>38</t>
  </si>
  <si>
    <t>997006551</t>
  </si>
  <si>
    <t>Hrubé urovnání suti na skládce bez zhutnění</t>
  </si>
  <si>
    <t>490202290</t>
  </si>
  <si>
    <t>39</t>
  </si>
  <si>
    <t>997013871</t>
  </si>
  <si>
    <t>Poplatek za uložení stavebního odpadu na recyklační skládce (skládkovné) směsného stavebního a demoličního kód odpadu  17 09 04</t>
  </si>
  <si>
    <t>1101742372</t>
  </si>
  <si>
    <t>998</t>
  </si>
  <si>
    <t>Přesun hmot</t>
  </si>
  <si>
    <t>40</t>
  </si>
  <si>
    <t>998017001</t>
  </si>
  <si>
    <t>Přesun hmot s omezením mechanizace pro budovy v do 6 m</t>
  </si>
  <si>
    <t>-1618804883</t>
  </si>
  <si>
    <t>PSV</t>
  </si>
  <si>
    <t>Práce a dodávky PSV</t>
  </si>
  <si>
    <t>711</t>
  </si>
  <si>
    <t>Izolace proti vodě, vlhkosti a plynům</t>
  </si>
  <si>
    <t>41</t>
  </si>
  <si>
    <t>711112002</t>
  </si>
  <si>
    <t>Provedení izolace proti zemní vlhkosti svislé za studena lakem asfaltovým</t>
  </si>
  <si>
    <t>-1310293012</t>
  </si>
  <si>
    <t>42</t>
  </si>
  <si>
    <t>11163152</t>
  </si>
  <si>
    <t>lak hydroizolační asfaltový</t>
  </si>
  <si>
    <t>1418957657</t>
  </si>
  <si>
    <t>36,06*0,00035 "Přepočtené koeficientem množství</t>
  </si>
  <si>
    <t>43</t>
  </si>
  <si>
    <t>711142559</t>
  </si>
  <si>
    <t>Provedení izolace proti zemní vlhkosti pásy přitavením svislé NAIP</t>
  </si>
  <si>
    <t>799499052</t>
  </si>
  <si>
    <t>44</t>
  </si>
  <si>
    <t>62855001</t>
  </si>
  <si>
    <t>pás asfaltový natavitelný modifikovaný SBS tl 4,0mm s vložkou z polyesterové rohože a spalitelnou PE fólií nebo jemnozrnným minerálním posypem na horním povrchu</t>
  </si>
  <si>
    <t>730355175</t>
  </si>
  <si>
    <t>36,06*1,15 "Přepočtené koeficientem množství</t>
  </si>
  <si>
    <t>45</t>
  </si>
  <si>
    <t>711161273</t>
  </si>
  <si>
    <t>Provedení izolace proti zemní vlhkosti svislé z nopové fólie</t>
  </si>
  <si>
    <t>-1365156333</t>
  </si>
  <si>
    <t>46</t>
  </si>
  <si>
    <t>28323005</t>
  </si>
  <si>
    <t>fólie profilovaná (nopová) drenážní HDPE s výškou nopů 8mm</t>
  </si>
  <si>
    <t>-622185318</t>
  </si>
  <si>
    <t>36,06*1,221 "Přepočtené koeficientem množství</t>
  </si>
  <si>
    <t>47</t>
  </si>
  <si>
    <t>711161384</t>
  </si>
  <si>
    <t>Izolace proti zemní vlhkosti nopovou fólií ukončení provětrávací lištou</t>
  </si>
  <si>
    <t>1836204052</t>
  </si>
  <si>
    <t>ze skladby O1, dle det.01-02</t>
  </si>
  <si>
    <t>(3,6+2,7+3,8+2,1+4,1+2,1+3,8+2,8+3,5)" západ</t>
  </si>
  <si>
    <t>48</t>
  </si>
  <si>
    <t>998711201</t>
  </si>
  <si>
    <t>Přesun hmot procentní pro izolace proti vodě, vlhkosti a plynům v objektech v do 6 m</t>
  </si>
  <si>
    <t>%</t>
  </si>
  <si>
    <t>-550645849</t>
  </si>
  <si>
    <t>766</t>
  </si>
  <si>
    <t>Konstrukce truhlářské</t>
  </si>
  <si>
    <t>49</t>
  </si>
  <si>
    <t>766111820</t>
  </si>
  <si>
    <t>Demontáž truhlářských stěn dřevěných plných</t>
  </si>
  <si>
    <t>-311073163</t>
  </si>
  <si>
    <t>demontáž dřevěného obložení dle výkresu  SUL_DPS_D.1.1_201_00</t>
  </si>
  <si>
    <t>VRN</t>
  </si>
  <si>
    <t>Vedlejší rozpočtové náklady</t>
  </si>
  <si>
    <t>VRN3</t>
  </si>
  <si>
    <t>Zařízení staveniště</t>
  </si>
  <si>
    <t>50</t>
  </si>
  <si>
    <t>030001000</t>
  </si>
  <si>
    <t>soubor</t>
  </si>
  <si>
    <t>1664266898</t>
  </si>
  <si>
    <t>Náklady na zařízení staveniště zahrnují:</t>
  </si>
  <si>
    <t xml:space="preserve">    související (přípravné) práce,</t>
  </si>
  <si>
    <t xml:space="preserve">    vybavení staveniště,</t>
  </si>
  <si>
    <t xml:space="preserve">    připojení na inženýrské sítě včetně nákladů na energie,</t>
  </si>
  <si>
    <t xml:space="preserve">    zabezpečení staveniště,</t>
  </si>
  <si>
    <t xml:space="preserve">    zrušení zařízení staveniště</t>
  </si>
  <si>
    <t>VRN6</t>
  </si>
  <si>
    <t>Územní vlivy</t>
  </si>
  <si>
    <t>51</t>
  </si>
  <si>
    <t>060001000</t>
  </si>
  <si>
    <t>594494920</t>
  </si>
  <si>
    <t>Jedná se o náklady ovlivněné umístěním staveniště. Jsou to:</t>
  </si>
  <si>
    <t xml:space="preserve">    vlivy klimatických podmínek,</t>
  </si>
  <si>
    <t xml:space="preserve">    ztížené dopravní podmínky,</t>
  </si>
  <si>
    <t xml:space="preserve">    práce na těžce přístupných místech,</t>
  </si>
  <si>
    <t xml:space="preserve">    práce ve zdraví škodlivém prostředí,</t>
  </si>
  <si>
    <t xml:space="preserve">    mimostaveništní doprava materiálů a výrobků.</t>
  </si>
  <si>
    <t>VRN7</t>
  </si>
  <si>
    <t>Provozní vlivy</t>
  </si>
  <si>
    <t>52</t>
  </si>
  <si>
    <t>070001000</t>
  </si>
  <si>
    <t>860422687</t>
  </si>
  <si>
    <t>Náklady na provozní vlivy lze uplatnit jen v případech, kdy:</t>
  </si>
  <si>
    <t xml:space="preserve">    ruší normální průběh prací (jejich pouhá existence tedy nestačí k uplatnění přirážky), jedná se o tzv. přímé rušení provozem,</t>
  </si>
  <si>
    <t xml:space="preserve">    sice prvotní příčina rušení průběhu prací již pominula, ale nepříznivé vlivy trvají (horko, plyny, prašnost, zima apod.), tzv. nepřímé  rušení pro</t>
  </si>
  <si>
    <t>Tyto náklady lze členit podle charakteru provozních vlivů na:</t>
  </si>
  <si>
    <t xml:space="preserve">    provoz investora, případně třetích osob,</t>
  </si>
  <si>
    <t xml:space="preserve">    silniční provoz,</t>
  </si>
  <si>
    <t xml:space="preserve">    ztížený pohyb vozidel v centrech velkoměst,</t>
  </si>
  <si>
    <t xml:space="preserve">    železniční provoz, městský kolejový provoz,</t>
  </si>
  <si>
    <t xml:space="preserve">    ochranná pásma,</t>
  </si>
  <si>
    <t xml:space="preserve">    ostatní provozní vlivy.</t>
  </si>
  <si>
    <t>E3</t>
  </si>
  <si>
    <t>skladba E.3</t>
  </si>
  <si>
    <t>E2</t>
  </si>
  <si>
    <t>skladba E.2</t>
  </si>
  <si>
    <t>E1</t>
  </si>
  <si>
    <t>skladba E.1</t>
  </si>
  <si>
    <t>osten</t>
  </si>
  <si>
    <t>ostění oken</t>
  </si>
  <si>
    <t>napr</t>
  </si>
  <si>
    <t>nadpraží oken</t>
  </si>
  <si>
    <t>parap</t>
  </si>
  <si>
    <t>parapet</t>
  </si>
  <si>
    <t>leš</t>
  </si>
  <si>
    <t>lešení</t>
  </si>
  <si>
    <t>570</t>
  </si>
  <si>
    <t>E7</t>
  </si>
  <si>
    <t>skladba E.7</t>
  </si>
  <si>
    <t>E6</t>
  </si>
  <si>
    <t>skladba E.6</t>
  </si>
  <si>
    <t>f</t>
  </si>
  <si>
    <t>fasáda</t>
  </si>
  <si>
    <t>CE1</t>
  </si>
  <si>
    <t>skladba CE.1</t>
  </si>
  <si>
    <t>5,5</t>
  </si>
  <si>
    <t>P1</t>
  </si>
  <si>
    <t>skladba P.1</t>
  </si>
  <si>
    <t>55</t>
  </si>
  <si>
    <t>ST1</t>
  </si>
  <si>
    <t>skladba ST.1</t>
  </si>
  <si>
    <t>strecha</t>
  </si>
  <si>
    <t>197</t>
  </si>
  <si>
    <t xml:space="preserve">    767 - Konstrukce zámečnické</t>
  </si>
  <si>
    <t>621131121</t>
  </si>
  <si>
    <t>Penetrační nátěr vnějších podhledů nanášený ručně</t>
  </si>
  <si>
    <t>621151011</t>
  </si>
  <si>
    <t>Penetrační silikátový nátěr vnějších pastovitých tenkovrstvých omítek podhledů</t>
  </si>
  <si>
    <t>621221111</t>
  </si>
  <si>
    <t>Montáž kontaktního zateplení vnějších podhledů lepením a mechanickým kotvením desek z minerální vlny s kolmou orientací do zdiva a betonu tl přes 40 do 80 mm</t>
  </si>
  <si>
    <t>621271051r</t>
  </si>
  <si>
    <t>Nosná podkladní konstrukce tl. 68 mm</t>
  </si>
  <si>
    <t>621271053r</t>
  </si>
  <si>
    <t>Nosná deska vč. kotvení</t>
  </si>
  <si>
    <t>621531012</t>
  </si>
  <si>
    <t>Tenkovrstvá silikonová zrnitá omítka zrnitost 1,5 mm vnějších podhledů</t>
  </si>
  <si>
    <t>622131121</t>
  </si>
  <si>
    <t>Penetrační nátěr vnějších stěn nanášený ručně</t>
  </si>
  <si>
    <t>622142001</t>
  </si>
  <si>
    <t>Potažení vnějších stěn sklovláknitým pletivem vtlačeným do tenkovrstvé hmoty</t>
  </si>
  <si>
    <t>622143003</t>
  </si>
  <si>
    <t>Montáž omítkových plastových nebo pozinkovaných rohových profilů s tkaninou</t>
  </si>
  <si>
    <t>622143004</t>
  </si>
  <si>
    <t>Montáž omítkových samolepících začišťovacích profilů (APU lišt)</t>
  </si>
  <si>
    <t>nadpraží -  skladba E.4</t>
  </si>
  <si>
    <t>"sever"(1,51*2+1,785)+1,795*+3,495+1,775+0,6</t>
  </si>
  <si>
    <t>"jih"(1,82+1,56+1,535)*+1,825+3,47+1,825+1,155</t>
  </si>
  <si>
    <t>"západ"(0,625*2+0,64*2)*+(0,6+0,61)+1,005+(0,61+0,6)+1,005+1,01+0,585+0,59+0,58</t>
  </si>
  <si>
    <t>"východ"(1,815+1,81)+(2,32+2,305)+1,615</t>
  </si>
  <si>
    <t>ostění  -  skladba E.4</t>
  </si>
  <si>
    <t>"sever"1,555*6+2,615*2+1,525*2+1,02*2+0,6*2</t>
  </si>
  <si>
    <t>"jih"1,525*8+1,9*2+2,29*2+1,335*2</t>
  </si>
  <si>
    <t>"západ"1,54*8+1,525*2+1,495*4+1,52*4+0,585*2+1,545*2+1,3*6</t>
  </si>
  <si>
    <t>"východ"1,52*4+2,565*4+1,545*2</t>
  </si>
  <si>
    <t>parapet- skladba E.5</t>
  </si>
  <si>
    <t>"jih"(1,82+1,56+1,535)+1,825+3,47+1,825</t>
  </si>
  <si>
    <t>"západ"(0,625*2+0,64*2)+(0,6+0,61)+1,005+(0,61+0,6)+1,005+1,01+0,585+0,59+0,58</t>
  </si>
  <si>
    <t>622151011</t>
  </si>
  <si>
    <t>Penetrační nátěr vnějších pastovitých tenkovrstvých omítek stěn</t>
  </si>
  <si>
    <t>622211011</t>
  </si>
  <si>
    <t>Montáž kontaktního zateplení vnějších stěn lepením a mechanickým kotvením polystyrénových desek do betonu a zdiva tl přes 40 do 80 mm</t>
  </si>
  <si>
    <t>2,57*1,1*2+3,27*0,3+2,17*0,3*2</t>
  </si>
  <si>
    <t>622211023</t>
  </si>
  <si>
    <t>Montáž kontaktního zateplení vnějších stěn lepením a mechanickým kotvením polystyrénových desek do dřeva tl přes 80 do 120 mm</t>
  </si>
  <si>
    <t>622211031</t>
  </si>
  <si>
    <t>Montáž kontaktního zateplení vnějších stěn lepením a mechanickým kotvením polystyrénových desek  do betonu a zdiva tl přes 120 do 160 mm</t>
  </si>
  <si>
    <t>"sever"(11,3+2,73+2,07)*5,89-(1,51*2+1,785)*1,555-1,795*1,525-3,495*2,3</t>
  </si>
  <si>
    <t>"jih"(11,23+2,72+2,11)*5,89+4,58*1,87+(2,72+0,5+0,3)*2,315+2,11*2,2-(1,82+1,56+1,535)*1,525-1,825*1,525-3,47*1,9-1,825*1,335-1*1,115</t>
  </si>
  <si>
    <t>"západ"(3,69+3,90+4,29+3,85+3,69)*5,89+(1,36+1,01+1,265)*(0,155+1,545+0,37)+4,24*1,95+0,3*1,95</t>
  </si>
  <si>
    <t>"západ"-(0,625*2+0,64*2)*1,54-(0,6+0,61)*1,495-1,005*1,525-(0,61+0,6)*1,52-(0,58+0,59+0,58)*1,3</t>
  </si>
  <si>
    <t>"východ"7,81*5,89+2,59*1,55-(1,815+1,81)*1,52-(2,32+2,305)*2-1,615*1,545</t>
  </si>
  <si>
    <t>622212051</t>
  </si>
  <si>
    <t>Montáž kontaktního zateplení vnějšího ostění, nadpraží nebo parapetu hl. špalety do 400 mm lepením desek z polystyrenu tl do 40 mm</t>
  </si>
  <si>
    <t>28376385</t>
  </si>
  <si>
    <t>deska z polystyrénu XPS, hrana rovná, polo či pero drážka a hladký povrch</t>
  </si>
  <si>
    <t>622251101</t>
  </si>
  <si>
    <t>Příplatek k cenám kontaktního zateplení vnějších stěn za zápustnou montáž a použití tepelněizolačních zátek z polystyrenu</t>
  </si>
  <si>
    <t>622251201r</t>
  </si>
  <si>
    <t>Příplatek k cenám kontaktního zateplení vnějších stěn za zvýšenou pracnost -vyřezání  polysterenu pod šambrány, bosáže, řimsy</t>
  </si>
  <si>
    <t>622252002</t>
  </si>
  <si>
    <t>Montáž profilů kontaktního zateplení lepených</t>
  </si>
  <si>
    <t>59051510</t>
  </si>
  <si>
    <t>profil okenní s nepřiznanou podomítkovou okapnicí PVC 2,0m s tkaninou</t>
  </si>
  <si>
    <t>59051512</t>
  </si>
  <si>
    <t>profil parapetní napojovací se sklovláknitou armovací tkaninou PVC 2m</t>
  </si>
  <si>
    <t>622531012</t>
  </si>
  <si>
    <t>Tenkovrstvá silikonová zrnitá omítka zrnitost 1,5 mm vnějších stěn</t>
  </si>
  <si>
    <t>"západ"30</t>
  </si>
  <si>
    <t>"východ"8</t>
  </si>
  <si>
    <t>"sever"30</t>
  </si>
  <si>
    <t>"jih"8</t>
  </si>
  <si>
    <t>"západ"2,4*1,9/2</t>
  </si>
  <si>
    <t>"sever"1,5*1,9/2+1,8*2/2+1,9*2</t>
  </si>
  <si>
    <t>"jih"+2*2/2+1,7*2/2</t>
  </si>
  <si>
    <t>skladba E.1, E.4</t>
  </si>
  <si>
    <t>E1+(osten+napr)*0,3</t>
  </si>
  <si>
    <t>0,64*55+0,25*45</t>
  </si>
  <si>
    <t>"sever"-(-(1,51*2+1,785)*1,555-1,795*1,525-3,495*2,615-1,775*1,02-0,6*0,6)</t>
  </si>
  <si>
    <t>"jih"-(-(1,82+1,56+1,535)*1,525-1,825*1,525-3,47*1,9-1,825*1,335-2,29*1,155)</t>
  </si>
  <si>
    <t>"západ"-(-(0,625*2+0,64*2)*1,54-(0,6+0,61)*1,495-1,005*1,525-(0,61+0,6)*1,52-(0,58+0,59+0,58)*1,3-1,01*1,525-0,585*1,005)</t>
  </si>
  <si>
    <t>"východ"-(-(1,815+1,81)*1,52-(2,32+2,305)*2,565-1,615*1,545)</t>
  </si>
  <si>
    <t>fo</t>
  </si>
  <si>
    <t>919726122</t>
  </si>
  <si>
    <t>Geotextilie pro ochranu, separaci a filtraci netkaná měrná hm přes 200 do 300 g/m2</t>
  </si>
  <si>
    <t>941211112</t>
  </si>
  <si>
    <t>Montáž lešení řadového rámového lehkého zatížení do 200 kg/m2 š přes 0,6 do 0,9 m v přes 10 do 25 m</t>
  </si>
  <si>
    <t>941211211</t>
  </si>
  <si>
    <t>Příplatek k lešení řadovému rámovému lehkému š 0,9 m v přes 10 do 25 m za první a ZKD den použití</t>
  </si>
  <si>
    <t>941211812</t>
  </si>
  <si>
    <t>Demontáž lešení řadového rámového lehkého zatížení do 200 kg/m2 š přes 0,6 do 0,9 m v přes 10 do 25 m</t>
  </si>
  <si>
    <t>944511111</t>
  </si>
  <si>
    <t>Montáž ochranné sítě z textilie z umělých vláken</t>
  </si>
  <si>
    <t>944511211</t>
  </si>
  <si>
    <t>Příplatek k ochranné síti za první a ZKD den použití</t>
  </si>
  <si>
    <t>944511811</t>
  </si>
  <si>
    <t>Demontáž ochranné sítě z textilie z umělých vláken</t>
  </si>
  <si>
    <t>9445118r</t>
  </si>
  <si>
    <t>Demontáž stávající skladby  stěny vikýře</t>
  </si>
  <si>
    <t>978019341</t>
  </si>
  <si>
    <t>Otlučení (osekání) vnější vápenné nebo vápenocementové omítky stupně členitosti 3 až 5 v rozsahu přes 20 do 30 %</t>
  </si>
  <si>
    <t>713121112</t>
  </si>
  <si>
    <t>Montáž izolace tepelné podlah volně kladenými mezi trámy nebo hranoly rohožemi, pásy, dílci, deskami 1 vrstva</t>
  </si>
  <si>
    <t>63152360</t>
  </si>
  <si>
    <t>deska tepelně izolační minerální vkládaná do roštů nebo kazet provětrávaných kcí λ=0,035 tl 200mm</t>
  </si>
  <si>
    <t>63152355</t>
  </si>
  <si>
    <t>deska tepelně izolační minerální vkládaná do roštů nebo kazet provětrávaných kcí λ=0,035 tl 120mm</t>
  </si>
  <si>
    <t>53</t>
  </si>
  <si>
    <t>713131151</t>
  </si>
  <si>
    <t>Montáž izolace tepelné stěn a základů volně vloženými rohožemi, pásy, dílci, deskami 1 vrstva</t>
  </si>
  <si>
    <t>54</t>
  </si>
  <si>
    <t>63152354</t>
  </si>
  <si>
    <t>deska tepelně izolační minerální vkládaná do roštů nebo kazet provětrávaných kcí λ=0,035 tl 100mm</t>
  </si>
  <si>
    <t>713141336</t>
  </si>
  <si>
    <t>Montáž izolace tepelné střech plochých lepené za studena nízkoexpanzní (PUR) pěnou, spádová vrstva</t>
  </si>
  <si>
    <t>56</t>
  </si>
  <si>
    <t>57</t>
  </si>
  <si>
    <t>58</t>
  </si>
  <si>
    <t>59</t>
  </si>
  <si>
    <t>762341047</t>
  </si>
  <si>
    <t>Bednění střech rovných sklon do 60° z desek OSB tl 25 mm na pero a drážku šroubovaných na rošt</t>
  </si>
  <si>
    <t>60</t>
  </si>
  <si>
    <t>762341210</t>
  </si>
  <si>
    <t>Montáž bednění střech rovných a šikmých sklonu do 60° z hrubých prken na sraz tl do 32 mm</t>
  </si>
  <si>
    <t>61</t>
  </si>
  <si>
    <t>62</t>
  </si>
  <si>
    <t>63</t>
  </si>
  <si>
    <t>762511227</t>
  </si>
  <si>
    <t>Podlahové kce podkladové z desek OSB tl 25 mm nebroušených na pero a drážku lepených</t>
  </si>
  <si>
    <t>64</t>
  </si>
  <si>
    <t>65</t>
  </si>
  <si>
    <t>66</t>
  </si>
  <si>
    <t>762595001</t>
  </si>
  <si>
    <t>Spojovací prostředky pro položení dřevěných podlah a zakrytí kanálů</t>
  </si>
  <si>
    <t>764111641r</t>
  </si>
  <si>
    <t>Lehká střešní ocelová krytina falcovka z pozinkovaného lakovaného plechu, tl. 0,60 mm</t>
  </si>
  <si>
    <t>ks</t>
  </si>
  <si>
    <t>765191013</t>
  </si>
  <si>
    <t>Montáž pojistné hydroizolační nebo parotěsné fólie kladené přes 20° volně na bednění nebo tepelnou izolaci</t>
  </si>
  <si>
    <t>28329037</t>
  </si>
  <si>
    <t>fólie kontaktní difuzně propustná pro doplňkovou hydroizolační vrstvu, čtyřvrstvá mikroporézní PP 210g/m2</t>
  </si>
  <si>
    <t>28329027</t>
  </si>
  <si>
    <t>fólie PE vyztužená Al vrstvou pro parotěsnou vrstvu 150g/m2</t>
  </si>
  <si>
    <t>767</t>
  </si>
  <si>
    <t>Konstrukce zámečnické</t>
  </si>
  <si>
    <t>783401311</t>
  </si>
  <si>
    <t>Odmaštění klempířských konstrukcí vodou ředitelným odmašťovačem před provedením nátěru</t>
  </si>
  <si>
    <t>783417101r</t>
  </si>
  <si>
    <t>Nátěr stávající střešní krytiny</t>
  </si>
  <si>
    <t>PE2</t>
  </si>
  <si>
    <t>skladba PE.2</t>
  </si>
  <si>
    <t>16,672</t>
  </si>
  <si>
    <t>PE3</t>
  </si>
  <si>
    <t>skladba PE.3</t>
  </si>
  <si>
    <t>3,036</t>
  </si>
  <si>
    <t>ryha</t>
  </si>
  <si>
    <t>21,181</t>
  </si>
  <si>
    <t>5,912</t>
  </si>
  <si>
    <t>jama</t>
  </si>
  <si>
    <t>z300</t>
  </si>
  <si>
    <t>12,764</t>
  </si>
  <si>
    <t>z500</t>
  </si>
  <si>
    <t>37,382</t>
  </si>
  <si>
    <t>SO.03 - Oplocení</t>
  </si>
  <si>
    <t>PE1</t>
  </si>
  <si>
    <t>skladba PE.1</t>
  </si>
  <si>
    <t>10,482</t>
  </si>
  <si>
    <t xml:space="preserve">    4 - Vodorovné konstrukce</t>
  </si>
  <si>
    <t xml:space="preserve">    5 - Komunikace pozemní</t>
  </si>
  <si>
    <t>111212211</t>
  </si>
  <si>
    <t>Odstranění nevhodných dřevin do 100 m2 v do 1 m s odstraněním pařezů v rovině nebo svahu do 1:5</t>
  </si>
  <si>
    <t>-507510689</t>
  </si>
  <si>
    <t>111212312</t>
  </si>
  <si>
    <t>Odstranění nevhodných dřevin do 100 m2 v přes 1 m bez odstranění pařezů ve svahu přes 1:5 do 1:2</t>
  </si>
  <si>
    <t>1924142723</t>
  </si>
  <si>
    <t>112151353</t>
  </si>
  <si>
    <t>Kácení stromu s postupným spouštěním koruny a kmene D přes 0,3 do 0,4 m</t>
  </si>
  <si>
    <t>-1353508236</t>
  </si>
  <si>
    <t>112211213</t>
  </si>
  <si>
    <t>Odstranění pařezů ručně D přes 0,3 do 0,4 m v rovině a ve svahu do 1:5 s odklizením a zasypáním</t>
  </si>
  <si>
    <t>-50280918</t>
  </si>
  <si>
    <t>1747477345</t>
  </si>
  <si>
    <t>schody v zahradě na západu</t>
  </si>
  <si>
    <t>5+4+1</t>
  </si>
  <si>
    <t>121112003</t>
  </si>
  <si>
    <t>Sejmutí ornice tl vrstvy do 200 mm ručně</t>
  </si>
  <si>
    <t>974888854</t>
  </si>
  <si>
    <t>131213701</t>
  </si>
  <si>
    <t>Hloubení nezapažených jam v soudržných horninách třídy těžitelnosti I skupiny 3 ručně</t>
  </si>
  <si>
    <t>-454721748</t>
  </si>
  <si>
    <t>11"řez E-E, východ</t>
  </si>
  <si>
    <t>132212331</t>
  </si>
  <si>
    <t>Hloubení nezapažených rýh šířky do 2000 mm v soudržných horninách třídy těžitelnosti I skupiny 3 ručně</t>
  </si>
  <si>
    <t>588250657</t>
  </si>
  <si>
    <t>(1,285+7,12)*(1,8*1+1,8*0,8/2)"sever</t>
  </si>
  <si>
    <t>1235347113</t>
  </si>
  <si>
    <t>-336438405</t>
  </si>
  <si>
    <t>-1363621575</t>
  </si>
  <si>
    <t>19,708*0,3</t>
  </si>
  <si>
    <t>162751119</t>
  </si>
  <si>
    <t>Příplatek k vodorovnému přemístění výkopku/sypaniny z horniny třídy těžitelnosti I skupiny 1 až 3 ZKD 1000 m přes 10000 m</t>
  </si>
  <si>
    <t>996775196</t>
  </si>
  <si>
    <t>-1299727491</t>
  </si>
  <si>
    <t>1017708326</t>
  </si>
  <si>
    <t>171251201</t>
  </si>
  <si>
    <t>Uložení sypaniny na skládky nebo meziskládky</t>
  </si>
  <si>
    <t>1426182716</t>
  </si>
  <si>
    <t>1801134954</t>
  </si>
  <si>
    <t>ryha+jama</t>
  </si>
  <si>
    <t>181311103</t>
  </si>
  <si>
    <t>Rozprostření ornice tl vrstvy do 200 mm v rovině nebo ve svahu do 1:5 ručně</t>
  </si>
  <si>
    <t>1063672006</t>
  </si>
  <si>
    <t>181411131</t>
  </si>
  <si>
    <t>Založení parkového trávníku výsevem pl do 1000 m2 v rovině a ve svahu do 1:5</t>
  </si>
  <si>
    <t>595064770</t>
  </si>
  <si>
    <t>00572410</t>
  </si>
  <si>
    <t>osivo směs travní parková</t>
  </si>
  <si>
    <t>kg</t>
  </si>
  <si>
    <t>-2121021141</t>
  </si>
  <si>
    <t>45*0,04 'Přepočtené koeficientem množství</t>
  </si>
  <si>
    <t>-489520206</t>
  </si>
  <si>
    <t>19,78</t>
  </si>
  <si>
    <t>(8,485+2+2,335)*0,5</t>
  </si>
  <si>
    <t>5,055*0,5</t>
  </si>
  <si>
    <t>4,5*0,5</t>
  </si>
  <si>
    <t>5,01*0,5</t>
  </si>
  <si>
    <t>9,71*0,5</t>
  </si>
  <si>
    <t>1795965326</t>
  </si>
  <si>
    <t>(1,65+1,85+5,06+3,3)"část v  v zahradě na západě v SO03(podél oplocení)</t>
  </si>
  <si>
    <t>1154035796</t>
  </si>
  <si>
    <t>(1,65+1,85+5,06+3,3)"část v  v zahradě na západě v SO03</t>
  </si>
  <si>
    <t>1681884192</t>
  </si>
  <si>
    <t>11,86*0,45*0,6*2</t>
  </si>
  <si>
    <t>273313511</t>
  </si>
  <si>
    <t>Základové desky z betonu tř. C 12/15</t>
  </si>
  <si>
    <t>1979145357</t>
  </si>
  <si>
    <t>podkladní beton</t>
  </si>
  <si>
    <t>(8,485+2+2,335)*0,7*0,1"pohled 1-1</t>
  </si>
  <si>
    <t>5,055*0,7*0,1"pohled 3-3</t>
  </si>
  <si>
    <t>4,5*0,7*0,1"pohled 4-4</t>
  </si>
  <si>
    <t>5,01*0,7*0,1"pohled 5-5</t>
  </si>
  <si>
    <t>9,71*0,7*0,1"pohled 6-6</t>
  </si>
  <si>
    <t>(0,37+4,78+1,42)*0,7*0,1"řez E-E</t>
  </si>
  <si>
    <t>279113154</t>
  </si>
  <si>
    <t>Základová zeď tl přes 250 do 300 mm z tvárnic ztraceného bednění včetně výplně z betonu tř. C 25/30</t>
  </si>
  <si>
    <t>836551126</t>
  </si>
  <si>
    <t>2,335*0,5"pohled 1-1</t>
  </si>
  <si>
    <t>0"pohled 3-3</t>
  </si>
  <si>
    <t>0,25*1+0,5*1,7+0,75*1,4"pohled 4-4</t>
  </si>
  <si>
    <t>3,51*0,75"pohled 5-5</t>
  </si>
  <si>
    <t>3,335*0,75+3,635*0,75+1,585*1"pohled 6-6</t>
  </si>
  <si>
    <t>279113156</t>
  </si>
  <si>
    <t>Základová zeď tl přes 400 do 500 mm z tvárnic ztraceného bednění včetně výplně z betonu tř. C 25/30</t>
  </si>
  <si>
    <t>-50737130</t>
  </si>
  <si>
    <t>8,485*0,75+2*1,25+2,335*0,75"pohled 1-1</t>
  </si>
  <si>
    <t>5,055*0,75"pohled 3-3</t>
  </si>
  <si>
    <t>4,5*0,75"pohled 4-4</t>
  </si>
  <si>
    <t>5,01*0,75"pohled 5-5</t>
  </si>
  <si>
    <t>9,71*0,75"pohled 6-6</t>
  </si>
  <si>
    <t>2,2*0,5*2"řez b-b</t>
  </si>
  <si>
    <t>2,05*0,75*2"řez h-h</t>
  </si>
  <si>
    <t>(0,37+4,78+1,42)*0,5"řez E-E</t>
  </si>
  <si>
    <t>279271129</t>
  </si>
  <si>
    <t>Zdivo základové z cihel betonových dl 290 mm na maltu MC 15</t>
  </si>
  <si>
    <t>-740217637</t>
  </si>
  <si>
    <t>lícové zdivo z  betonových cihel 290x140x65mm</t>
  </si>
  <si>
    <t>((0,3*2+0,45*2+03)*1,125+(0,75+1,985+2,61*3+0,3*2+0,45)*0,815)*0,45"pohled 1-1</t>
  </si>
  <si>
    <t>(3,695*0,32)*0,45"pohled 3-3</t>
  </si>
  <si>
    <t>(4,5*0,335)*0,45+4,5*0,5*0,15"pohled 4-4</t>
  </si>
  <si>
    <t>(3,65)*0,45+3,66*0,75*0,15"pohled 5-5</t>
  </si>
  <si>
    <t>(1,455*0,3+1,705*0,3+0,45*1,555+3,035*0,255+3,035*0,355+1,285*0,355)*0,45+(9,71-0,855)*0,75*0,15"řez f-f, pohled 6-6</t>
  </si>
  <si>
    <t>(0,78*1,075*2+0,38*1,2*2+1,285*0,5*2+1,285*0,7*2/2)*0,3"řez 2-2, řez b-b schodiště</t>
  </si>
  <si>
    <t>2,05*0,35*0,45*2+2,05*0,5*0,15*2"řez h-h,řez g-g vstup</t>
  </si>
  <si>
    <t>(0,37+4,78+1,42)*0,6*0,45"řez E-E</t>
  </si>
  <si>
    <t>279361821</t>
  </si>
  <si>
    <t>Výztuž základových zdí nosných betonářskou ocelí 10 505</t>
  </si>
  <si>
    <t>1835477259</t>
  </si>
  <si>
    <t>(z300*0,3+z500*0,5)*120/1000</t>
  </si>
  <si>
    <t>348273661</t>
  </si>
  <si>
    <t>Sloupová hlavice  z tvarovek zaoblených přírodních</t>
  </si>
  <si>
    <t>-682950127</t>
  </si>
  <si>
    <t>Vodorovné konstrukce</t>
  </si>
  <si>
    <t>430321414</t>
  </si>
  <si>
    <t>Schodišťová konstrukce a rampa ze ŽB tř. C 25/30</t>
  </si>
  <si>
    <t>290430297</t>
  </si>
  <si>
    <t>základová deska a základy schodiště</t>
  </si>
  <si>
    <t>3,9</t>
  </si>
  <si>
    <t>430361821</t>
  </si>
  <si>
    <t>Výztuž schodišťové konstrukce a rampy betonářskou ocelí 10 505</t>
  </si>
  <si>
    <t>1906548009</t>
  </si>
  <si>
    <t>431351121</t>
  </si>
  <si>
    <t>Zřízení bednění podest schodišť a ramp přímočarých v do 4 m</t>
  </si>
  <si>
    <t>1387943576</t>
  </si>
  <si>
    <t>431351122</t>
  </si>
  <si>
    <t>Odstranění bednění podest schodišť a ramp přímočarých v do 4 m</t>
  </si>
  <si>
    <t>-1405099483</t>
  </si>
  <si>
    <t>434313115</t>
  </si>
  <si>
    <t>Schody z vibrolisovaných prefabrikátů se zřízením podkladních stupňů z betonu C 20/25</t>
  </si>
  <si>
    <t>1774580123</t>
  </si>
  <si>
    <t>schody bet. prefa 150x350mm</t>
  </si>
  <si>
    <t>5*1,4+4*0,855+5*1+1*1+0,855</t>
  </si>
  <si>
    <t>Komunikace pozemní</t>
  </si>
  <si>
    <t>564201011</t>
  </si>
  <si>
    <t>Podklad nebo podsyp ze štěrkopísku ŠP plochy do 100 m2 tl 40 mm</t>
  </si>
  <si>
    <t>-1869684485</t>
  </si>
  <si>
    <t>4-6mm, popř. 2-5mm, tl 30mm</t>
  </si>
  <si>
    <t>564710001</t>
  </si>
  <si>
    <t>Podklad z kameniva hrubého drceného vel. 8-16 mm plochy do 100 m2 tl 50 mm</t>
  </si>
  <si>
    <t>19439445</t>
  </si>
  <si>
    <t>PE2+PE3</t>
  </si>
  <si>
    <t>564750101</t>
  </si>
  <si>
    <t>Podklad z kameniva hrubého drceného vel. 16-32 mm plochy do 100 m2 tl 150 mm</t>
  </si>
  <si>
    <t>-581417435</t>
  </si>
  <si>
    <t>564760101</t>
  </si>
  <si>
    <t>Podklad z kameniva hrubého drceného vel. 16-32 mm plochy do 100 m2 tl 200 mm</t>
  </si>
  <si>
    <t>93121629</t>
  </si>
  <si>
    <t>581114111</t>
  </si>
  <si>
    <t>Kryt z betonu komunikace pro pěší tl 80 mm</t>
  </si>
  <si>
    <t>-176337647</t>
  </si>
  <si>
    <t>2,4*0,78+0,45*1,2+0,855*0,73</t>
  </si>
  <si>
    <t>596211110</t>
  </si>
  <si>
    <t>Kladení zámkové dlažby komunikací pro pěší ručně tl 60 mm skupiny A pl do 50 m2</t>
  </si>
  <si>
    <t>964023051</t>
  </si>
  <si>
    <t>PE.2 skladba</t>
  </si>
  <si>
    <t>6,565*1+2,32*3,085+1,475*2</t>
  </si>
  <si>
    <t>59245004</t>
  </si>
  <si>
    <t xml:space="preserve">dlažba tvar čtverec betonová 200x200x80mm </t>
  </si>
  <si>
    <t>1820658054</t>
  </si>
  <si>
    <t>16,672*1,03 "Přepočtené koeficientem množství</t>
  </si>
  <si>
    <t>637211121</t>
  </si>
  <si>
    <t>Okapový chodník z betonových dlaždic tl 40 mm kladených do písku se zalitím spár MC</t>
  </si>
  <si>
    <t>573716107</t>
  </si>
  <si>
    <t>(3,1+2,7+3,77+4,1+0,6+3,2)*0,6</t>
  </si>
  <si>
    <t>-1666158463</t>
  </si>
  <si>
    <t>-1892940464</t>
  </si>
  <si>
    <t>916331112</t>
  </si>
  <si>
    <t>Osazení zahradního obrubníku betonového do lože z betonu s boční opěrou</t>
  </si>
  <si>
    <t>-1911202501</t>
  </si>
  <si>
    <t>59217001</t>
  </si>
  <si>
    <t>obrubník betonový zahradní 1000x50x250mm</t>
  </si>
  <si>
    <t>2144967102</t>
  </si>
  <si>
    <t>705442647</t>
  </si>
  <si>
    <t>961031311</t>
  </si>
  <si>
    <t>Bourání základů cihelných na MV nebo MVC</t>
  </si>
  <si>
    <t>-535019813</t>
  </si>
  <si>
    <t>zdivo oplocení</t>
  </si>
  <si>
    <t>12,764*0,3+17,075</t>
  </si>
  <si>
    <t>961044111</t>
  </si>
  <si>
    <t>Bourání základů z betonu prostého</t>
  </si>
  <si>
    <t>-811409580</t>
  </si>
  <si>
    <t>základy oplocení (část ve zdivu)</t>
  </si>
  <si>
    <t>37,382*0,5+3</t>
  </si>
  <si>
    <t>-1884724890</t>
  </si>
  <si>
    <t>12656049</t>
  </si>
  <si>
    <t>83,969*19 "Přepočtené koeficientem množství</t>
  </si>
  <si>
    <t>-1303571252</t>
  </si>
  <si>
    <t>995440215</t>
  </si>
  <si>
    <t>998011001</t>
  </si>
  <si>
    <t>Přesun hmot pro budovy zděné v do 6 m</t>
  </si>
  <si>
    <t>1731029570</t>
  </si>
  <si>
    <t>7671621r</t>
  </si>
  <si>
    <t>D+M demontovatelné ocelové pole dl 2510 mm, dle  ozn Z1, výkres SUL_DPS_D.1.1_601_00</t>
  </si>
  <si>
    <t>-1659229167</t>
  </si>
  <si>
    <t>7671622r</t>
  </si>
  <si>
    <t>D+M demontovatelné ocelové pole dl 1885mm, dle  ozn Z2, výkres SUL_DPS_D.1.1_601_01</t>
  </si>
  <si>
    <t>1716971730</t>
  </si>
  <si>
    <t>7671623r</t>
  </si>
  <si>
    <t>D+M demontovatelné ocelové pole dl 2935mm, dle  ozn Z3, výkres SUL_DPS_D.1.1_601_02</t>
  </si>
  <si>
    <t>-1484011850</t>
  </si>
  <si>
    <t>7671624r</t>
  </si>
  <si>
    <t>D+M demontovatelné ocelové pole dl 1180mm, dle  ozn Z4, výkres SUL_DPS_D.1.1_601_03</t>
  </si>
  <si>
    <t>-349487762</t>
  </si>
  <si>
    <t>7671625r</t>
  </si>
  <si>
    <t>D+M vstupní branka dl 1100mm, dle  ozn Z5, výkres SUL_DPS_D.1.1_601_04</t>
  </si>
  <si>
    <t>160254164</t>
  </si>
  <si>
    <t>7671626r</t>
  </si>
  <si>
    <t>D+M vstupní branka dl 755mm, dle  ozn Z6, výkres SUL_DPS_D.1.1_601_04</t>
  </si>
  <si>
    <t>-354384982</t>
  </si>
  <si>
    <t>7671627r</t>
  </si>
  <si>
    <t>D+M zábradlí u vstupního schodiště, dle  ozn Z, výkres SUL_DPS_D.1.1_601_06</t>
  </si>
  <si>
    <t>-776546909</t>
  </si>
  <si>
    <t>767161814</t>
  </si>
  <si>
    <t>Demontáž zábradlí rovného nerozebíratelného hmotnosti 1 m zábradlí přes 20 kg do suti</t>
  </si>
  <si>
    <t>-1142773410</t>
  </si>
  <si>
    <t>demontáž polí oplocení, branky, železné a dřevěné</t>
  </si>
  <si>
    <t>2,61*3+1,985+3,035*2+1,285+1,2+0,855</t>
  </si>
  <si>
    <t>998767201</t>
  </si>
  <si>
    <t>Přesun hmot procentní pro zámečnické konstrukce v objektech v do 6 m</t>
  </si>
  <si>
    <t>1155075781</t>
  </si>
  <si>
    <t>-892391126</t>
  </si>
  <si>
    <t>1110635860</t>
  </si>
  <si>
    <t>-804898341</t>
  </si>
  <si>
    <t>SEZNAM FIGUR</t>
  </si>
  <si>
    <t>Výměra</t>
  </si>
  <si>
    <t xml:space="preserve"> SO.01</t>
  </si>
  <si>
    <t>Použití figury:</t>
  </si>
  <si>
    <t>stěny sklep</t>
  </si>
  <si>
    <t xml:space="preserve"> SO.02</t>
  </si>
  <si>
    <t xml:space="preserve"> SO.03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</si>
</sst>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I101" sqref="AI10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08" t="s">
        <v>14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3"/>
      <c r="AQ5" s="23"/>
      <c r="AR5" s="21"/>
      <c r="BE5" s="305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10" t="s">
        <v>17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3"/>
      <c r="AQ6" s="23"/>
      <c r="AR6" s="21"/>
      <c r="BE6" s="30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06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06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06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06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06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06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306"/>
      <c r="BS13" s="18" t="s">
        <v>6</v>
      </c>
    </row>
    <row r="14" spans="1:74" ht="12.75">
      <c r="B14" s="22"/>
      <c r="C14" s="23"/>
      <c r="D14" s="23"/>
      <c r="E14" s="311" t="s">
        <v>29</v>
      </c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306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06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06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06"/>
      <c r="BS17" s="18" t="s">
        <v>32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06"/>
      <c r="BS18" s="18" t="s">
        <v>6</v>
      </c>
    </row>
    <row r="19" spans="1:71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06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06"/>
      <c r="BS20" s="18" t="s">
        <v>32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06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06"/>
    </row>
    <row r="23" spans="1:71" s="1" customFormat="1" ht="16.5" customHeight="1">
      <c r="B23" s="22"/>
      <c r="C23" s="23"/>
      <c r="D23" s="23"/>
      <c r="E23" s="313" t="s">
        <v>1</v>
      </c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O23" s="23"/>
      <c r="AP23" s="23"/>
      <c r="AQ23" s="23"/>
      <c r="AR23" s="21"/>
      <c r="BE23" s="306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06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06"/>
    </row>
    <row r="26" spans="1:71" s="2" customFormat="1" ht="25.9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14">
        <f>ROUND(AG94,2)</f>
        <v>0</v>
      </c>
      <c r="AL26" s="315"/>
      <c r="AM26" s="315"/>
      <c r="AN26" s="315"/>
      <c r="AO26" s="315"/>
      <c r="AP26" s="37"/>
      <c r="AQ26" s="37"/>
      <c r="AR26" s="40"/>
      <c r="BE26" s="306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06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16" t="s">
        <v>37</v>
      </c>
      <c r="M28" s="316"/>
      <c r="N28" s="316"/>
      <c r="O28" s="316"/>
      <c r="P28" s="316"/>
      <c r="Q28" s="37"/>
      <c r="R28" s="37"/>
      <c r="S28" s="37"/>
      <c r="T28" s="37"/>
      <c r="U28" s="37"/>
      <c r="V28" s="37"/>
      <c r="W28" s="316" t="s">
        <v>38</v>
      </c>
      <c r="X28" s="316"/>
      <c r="Y28" s="316"/>
      <c r="Z28" s="316"/>
      <c r="AA28" s="316"/>
      <c r="AB28" s="316"/>
      <c r="AC28" s="316"/>
      <c r="AD28" s="316"/>
      <c r="AE28" s="316"/>
      <c r="AF28" s="37"/>
      <c r="AG28" s="37"/>
      <c r="AH28" s="37"/>
      <c r="AI28" s="37"/>
      <c r="AJ28" s="37"/>
      <c r="AK28" s="316" t="s">
        <v>39</v>
      </c>
      <c r="AL28" s="316"/>
      <c r="AM28" s="316"/>
      <c r="AN28" s="316"/>
      <c r="AO28" s="316"/>
      <c r="AP28" s="37"/>
      <c r="AQ28" s="37"/>
      <c r="AR28" s="40"/>
      <c r="BE28" s="306"/>
    </row>
    <row r="29" spans="1:71" s="3" customFormat="1" ht="14.45" customHeight="1">
      <c r="B29" s="41"/>
      <c r="C29" s="42"/>
      <c r="D29" s="30" t="s">
        <v>40</v>
      </c>
      <c r="E29" s="42"/>
      <c r="F29" s="30" t="s">
        <v>41</v>
      </c>
      <c r="G29" s="42"/>
      <c r="H29" s="42"/>
      <c r="I29" s="42"/>
      <c r="J29" s="42"/>
      <c r="K29" s="42"/>
      <c r="L29" s="290">
        <v>0.21</v>
      </c>
      <c r="M29" s="289"/>
      <c r="N29" s="289"/>
      <c r="O29" s="289"/>
      <c r="P29" s="289"/>
      <c r="Q29" s="42"/>
      <c r="R29" s="42"/>
      <c r="S29" s="42"/>
      <c r="T29" s="42"/>
      <c r="U29" s="42"/>
      <c r="V29" s="42"/>
      <c r="W29" s="288">
        <f>ROUND(AZ94, 2)</f>
        <v>0</v>
      </c>
      <c r="X29" s="289"/>
      <c r="Y29" s="289"/>
      <c r="Z29" s="289"/>
      <c r="AA29" s="289"/>
      <c r="AB29" s="289"/>
      <c r="AC29" s="289"/>
      <c r="AD29" s="289"/>
      <c r="AE29" s="289"/>
      <c r="AF29" s="42"/>
      <c r="AG29" s="42"/>
      <c r="AH29" s="42"/>
      <c r="AI29" s="42"/>
      <c r="AJ29" s="42"/>
      <c r="AK29" s="288">
        <f>ROUND(AV94, 2)</f>
        <v>0</v>
      </c>
      <c r="AL29" s="289"/>
      <c r="AM29" s="289"/>
      <c r="AN29" s="289"/>
      <c r="AO29" s="289"/>
      <c r="AP29" s="42"/>
      <c r="AQ29" s="42"/>
      <c r="AR29" s="43"/>
      <c r="BE29" s="307"/>
    </row>
    <row r="30" spans="1:71" s="3" customFormat="1" ht="14.45" customHeight="1">
      <c r="B30" s="41"/>
      <c r="C30" s="42"/>
      <c r="D30" s="42"/>
      <c r="E30" s="42"/>
      <c r="F30" s="30" t="s">
        <v>42</v>
      </c>
      <c r="G30" s="42"/>
      <c r="H30" s="42"/>
      <c r="I30" s="42"/>
      <c r="J30" s="42"/>
      <c r="K30" s="42"/>
      <c r="L30" s="290">
        <v>0.15</v>
      </c>
      <c r="M30" s="289"/>
      <c r="N30" s="289"/>
      <c r="O30" s="289"/>
      <c r="P30" s="289"/>
      <c r="Q30" s="42"/>
      <c r="R30" s="42"/>
      <c r="S30" s="42"/>
      <c r="T30" s="42"/>
      <c r="U30" s="42"/>
      <c r="V30" s="42"/>
      <c r="W30" s="288">
        <f>ROUND(BA94, 2)</f>
        <v>0</v>
      </c>
      <c r="X30" s="289"/>
      <c r="Y30" s="289"/>
      <c r="Z30" s="289"/>
      <c r="AA30" s="289"/>
      <c r="AB30" s="289"/>
      <c r="AC30" s="289"/>
      <c r="AD30" s="289"/>
      <c r="AE30" s="289"/>
      <c r="AF30" s="42"/>
      <c r="AG30" s="42"/>
      <c r="AH30" s="42"/>
      <c r="AI30" s="42"/>
      <c r="AJ30" s="42"/>
      <c r="AK30" s="288">
        <f>ROUND(AW94, 2)</f>
        <v>0</v>
      </c>
      <c r="AL30" s="289"/>
      <c r="AM30" s="289"/>
      <c r="AN30" s="289"/>
      <c r="AO30" s="289"/>
      <c r="AP30" s="42"/>
      <c r="AQ30" s="42"/>
      <c r="AR30" s="43"/>
      <c r="BE30" s="307"/>
    </row>
    <row r="31" spans="1:71" s="3" customFormat="1" ht="14.45" hidden="1" customHeight="1">
      <c r="B31" s="41"/>
      <c r="C31" s="42"/>
      <c r="D31" s="42"/>
      <c r="E31" s="42"/>
      <c r="F31" s="30" t="s">
        <v>43</v>
      </c>
      <c r="G31" s="42"/>
      <c r="H31" s="42"/>
      <c r="I31" s="42"/>
      <c r="J31" s="42"/>
      <c r="K31" s="42"/>
      <c r="L31" s="290">
        <v>0.21</v>
      </c>
      <c r="M31" s="289"/>
      <c r="N31" s="289"/>
      <c r="O31" s="289"/>
      <c r="P31" s="289"/>
      <c r="Q31" s="42"/>
      <c r="R31" s="42"/>
      <c r="S31" s="42"/>
      <c r="T31" s="42"/>
      <c r="U31" s="42"/>
      <c r="V31" s="42"/>
      <c r="W31" s="288">
        <f>ROUND(BB94, 2)</f>
        <v>0</v>
      </c>
      <c r="X31" s="289"/>
      <c r="Y31" s="289"/>
      <c r="Z31" s="289"/>
      <c r="AA31" s="289"/>
      <c r="AB31" s="289"/>
      <c r="AC31" s="289"/>
      <c r="AD31" s="289"/>
      <c r="AE31" s="289"/>
      <c r="AF31" s="42"/>
      <c r="AG31" s="42"/>
      <c r="AH31" s="42"/>
      <c r="AI31" s="42"/>
      <c r="AJ31" s="42"/>
      <c r="AK31" s="288">
        <v>0</v>
      </c>
      <c r="AL31" s="289"/>
      <c r="AM31" s="289"/>
      <c r="AN31" s="289"/>
      <c r="AO31" s="289"/>
      <c r="AP31" s="42"/>
      <c r="AQ31" s="42"/>
      <c r="AR31" s="43"/>
      <c r="BE31" s="307"/>
    </row>
    <row r="32" spans="1:71" s="3" customFormat="1" ht="14.45" hidden="1" customHeight="1">
      <c r="B32" s="41"/>
      <c r="C32" s="42"/>
      <c r="D32" s="42"/>
      <c r="E32" s="42"/>
      <c r="F32" s="30" t="s">
        <v>44</v>
      </c>
      <c r="G32" s="42"/>
      <c r="H32" s="42"/>
      <c r="I32" s="42"/>
      <c r="J32" s="42"/>
      <c r="K32" s="42"/>
      <c r="L32" s="290">
        <v>0.15</v>
      </c>
      <c r="M32" s="289"/>
      <c r="N32" s="289"/>
      <c r="O32" s="289"/>
      <c r="P32" s="289"/>
      <c r="Q32" s="42"/>
      <c r="R32" s="42"/>
      <c r="S32" s="42"/>
      <c r="T32" s="42"/>
      <c r="U32" s="42"/>
      <c r="V32" s="42"/>
      <c r="W32" s="288">
        <f>ROUND(BC94, 2)</f>
        <v>0</v>
      </c>
      <c r="X32" s="289"/>
      <c r="Y32" s="289"/>
      <c r="Z32" s="289"/>
      <c r="AA32" s="289"/>
      <c r="AB32" s="289"/>
      <c r="AC32" s="289"/>
      <c r="AD32" s="289"/>
      <c r="AE32" s="289"/>
      <c r="AF32" s="42"/>
      <c r="AG32" s="42"/>
      <c r="AH32" s="42"/>
      <c r="AI32" s="42"/>
      <c r="AJ32" s="42"/>
      <c r="AK32" s="288">
        <v>0</v>
      </c>
      <c r="AL32" s="289"/>
      <c r="AM32" s="289"/>
      <c r="AN32" s="289"/>
      <c r="AO32" s="289"/>
      <c r="AP32" s="42"/>
      <c r="AQ32" s="42"/>
      <c r="AR32" s="43"/>
      <c r="BE32" s="307"/>
    </row>
    <row r="33" spans="1:57" s="3" customFormat="1" ht="14.45" hidden="1" customHeight="1">
      <c r="B33" s="41"/>
      <c r="C33" s="42"/>
      <c r="D33" s="42"/>
      <c r="E33" s="42"/>
      <c r="F33" s="30" t="s">
        <v>45</v>
      </c>
      <c r="G33" s="42"/>
      <c r="H33" s="42"/>
      <c r="I33" s="42"/>
      <c r="J33" s="42"/>
      <c r="K33" s="42"/>
      <c r="L33" s="290">
        <v>0</v>
      </c>
      <c r="M33" s="289"/>
      <c r="N33" s="289"/>
      <c r="O33" s="289"/>
      <c r="P33" s="289"/>
      <c r="Q33" s="42"/>
      <c r="R33" s="42"/>
      <c r="S33" s="42"/>
      <c r="T33" s="42"/>
      <c r="U33" s="42"/>
      <c r="V33" s="42"/>
      <c r="W33" s="288">
        <f>ROUND(BD94, 2)</f>
        <v>0</v>
      </c>
      <c r="X33" s="289"/>
      <c r="Y33" s="289"/>
      <c r="Z33" s="289"/>
      <c r="AA33" s="289"/>
      <c r="AB33" s="289"/>
      <c r="AC33" s="289"/>
      <c r="AD33" s="289"/>
      <c r="AE33" s="289"/>
      <c r="AF33" s="42"/>
      <c r="AG33" s="42"/>
      <c r="AH33" s="42"/>
      <c r="AI33" s="42"/>
      <c r="AJ33" s="42"/>
      <c r="AK33" s="288">
        <v>0</v>
      </c>
      <c r="AL33" s="289"/>
      <c r="AM33" s="289"/>
      <c r="AN33" s="289"/>
      <c r="AO33" s="289"/>
      <c r="AP33" s="42"/>
      <c r="AQ33" s="42"/>
      <c r="AR33" s="43"/>
      <c r="BE33" s="307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06"/>
    </row>
    <row r="35" spans="1:57" s="2" customFormat="1" ht="25.9" customHeight="1">
      <c r="A35" s="35"/>
      <c r="B35" s="36"/>
      <c r="C35" s="44"/>
      <c r="D35" s="45" t="s">
        <v>46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47</v>
      </c>
      <c r="U35" s="46"/>
      <c r="V35" s="46"/>
      <c r="W35" s="46"/>
      <c r="X35" s="291" t="s">
        <v>48</v>
      </c>
      <c r="Y35" s="292"/>
      <c r="Z35" s="292"/>
      <c r="AA35" s="292"/>
      <c r="AB35" s="292"/>
      <c r="AC35" s="46"/>
      <c r="AD35" s="46"/>
      <c r="AE35" s="46"/>
      <c r="AF35" s="46"/>
      <c r="AG35" s="46"/>
      <c r="AH35" s="46"/>
      <c r="AI35" s="46"/>
      <c r="AJ35" s="46"/>
      <c r="AK35" s="293">
        <f>SUM(AK26:AK33)</f>
        <v>0</v>
      </c>
      <c r="AL35" s="292"/>
      <c r="AM35" s="292"/>
      <c r="AN35" s="292"/>
      <c r="AO35" s="294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49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50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51</v>
      </c>
      <c r="AI60" s="39"/>
      <c r="AJ60" s="39"/>
      <c r="AK60" s="39"/>
      <c r="AL60" s="39"/>
      <c r="AM60" s="53" t="s">
        <v>52</v>
      </c>
      <c r="AN60" s="39"/>
      <c r="AO60" s="39"/>
      <c r="AP60" s="37"/>
      <c r="AQ60" s="37"/>
      <c r="AR60" s="40"/>
      <c r="BE60" s="35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53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54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51</v>
      </c>
      <c r="AI75" s="39"/>
      <c r="AJ75" s="39"/>
      <c r="AK75" s="39"/>
      <c r="AL75" s="39"/>
      <c r="AM75" s="53" t="s">
        <v>52</v>
      </c>
      <c r="AN75" s="39"/>
      <c r="AO75" s="39"/>
      <c r="AP75" s="37"/>
      <c r="AQ75" s="37"/>
      <c r="AR75" s="40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23-I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77" t="str">
        <f>K6</f>
        <v>Zateplení bytového domu Šultysova 905/26 a rekonstrukce oplocení</v>
      </c>
      <c r="M85" s="278"/>
      <c r="N85" s="278"/>
      <c r="O85" s="278"/>
      <c r="P85" s="278"/>
      <c r="Q85" s="278"/>
      <c r="R85" s="278"/>
      <c r="S85" s="278"/>
      <c r="T85" s="278"/>
      <c r="U85" s="278"/>
      <c r="V85" s="278"/>
      <c r="W85" s="278"/>
      <c r="X85" s="278"/>
      <c r="Y85" s="278"/>
      <c r="Z85" s="278"/>
      <c r="AA85" s="278"/>
      <c r="AB85" s="278"/>
      <c r="AC85" s="278"/>
      <c r="AD85" s="278"/>
      <c r="AE85" s="278"/>
      <c r="AF85" s="278"/>
      <c r="AG85" s="278"/>
      <c r="AH85" s="278"/>
      <c r="AI85" s="278"/>
      <c r="AJ85" s="278"/>
      <c r="AK85" s="278"/>
      <c r="AL85" s="278"/>
      <c r="AM85" s="278"/>
      <c r="AN85" s="278"/>
      <c r="AO85" s="278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Šultysova 905/26, Břevnov, 16900 Praha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79" t="str">
        <f>IF(AN8= "","",AN8)</f>
        <v>14. 8. 2023</v>
      </c>
      <c r="AN87" s="279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25.7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Městská část Praha 6, 160 00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280" t="str">
        <f>IF(E17="","",E17)</f>
        <v>Sibre s.r.o., Ing. Radek Krýza</v>
      </c>
      <c r="AN89" s="281"/>
      <c r="AO89" s="281"/>
      <c r="AP89" s="281"/>
      <c r="AQ89" s="37"/>
      <c r="AR89" s="40"/>
      <c r="AS89" s="282" t="s">
        <v>56</v>
      </c>
      <c r="AT89" s="283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33</v>
      </c>
      <c r="AJ90" s="37"/>
      <c r="AK90" s="37"/>
      <c r="AL90" s="37"/>
      <c r="AM90" s="280" t="str">
        <f>IF(E20="","",E20)</f>
        <v>Ing. M. Locihová</v>
      </c>
      <c r="AN90" s="281"/>
      <c r="AO90" s="281"/>
      <c r="AP90" s="281"/>
      <c r="AQ90" s="37"/>
      <c r="AR90" s="40"/>
      <c r="AS90" s="284"/>
      <c r="AT90" s="285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86"/>
      <c r="AT91" s="287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8" t="s">
        <v>57</v>
      </c>
      <c r="D92" s="299"/>
      <c r="E92" s="299"/>
      <c r="F92" s="299"/>
      <c r="G92" s="299"/>
      <c r="H92" s="74"/>
      <c r="I92" s="300" t="s">
        <v>58</v>
      </c>
      <c r="J92" s="299"/>
      <c r="K92" s="299"/>
      <c r="L92" s="299"/>
      <c r="M92" s="299"/>
      <c r="N92" s="299"/>
      <c r="O92" s="299"/>
      <c r="P92" s="299"/>
      <c r="Q92" s="299"/>
      <c r="R92" s="299"/>
      <c r="S92" s="299"/>
      <c r="T92" s="299"/>
      <c r="U92" s="299"/>
      <c r="V92" s="299"/>
      <c r="W92" s="299"/>
      <c r="X92" s="299"/>
      <c r="Y92" s="299"/>
      <c r="Z92" s="299"/>
      <c r="AA92" s="299"/>
      <c r="AB92" s="299"/>
      <c r="AC92" s="299"/>
      <c r="AD92" s="299"/>
      <c r="AE92" s="299"/>
      <c r="AF92" s="299"/>
      <c r="AG92" s="301" t="s">
        <v>59</v>
      </c>
      <c r="AH92" s="299"/>
      <c r="AI92" s="299"/>
      <c r="AJ92" s="299"/>
      <c r="AK92" s="299"/>
      <c r="AL92" s="299"/>
      <c r="AM92" s="299"/>
      <c r="AN92" s="300" t="s">
        <v>60</v>
      </c>
      <c r="AO92" s="299"/>
      <c r="AP92" s="302"/>
      <c r="AQ92" s="75" t="s">
        <v>61</v>
      </c>
      <c r="AR92" s="40"/>
      <c r="AS92" s="76" t="s">
        <v>62</v>
      </c>
      <c r="AT92" s="77" t="s">
        <v>63</v>
      </c>
      <c r="AU92" s="77" t="s">
        <v>64</v>
      </c>
      <c r="AV92" s="77" t="s">
        <v>65</v>
      </c>
      <c r="AW92" s="77" t="s">
        <v>66</v>
      </c>
      <c r="AX92" s="77" t="s">
        <v>67</v>
      </c>
      <c r="AY92" s="77" t="s">
        <v>68</v>
      </c>
      <c r="AZ92" s="77" t="s">
        <v>69</v>
      </c>
      <c r="BA92" s="77" t="s">
        <v>70</v>
      </c>
      <c r="BB92" s="77" t="s">
        <v>71</v>
      </c>
      <c r="BC92" s="77" t="s">
        <v>72</v>
      </c>
      <c r="BD92" s="78" t="s">
        <v>73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74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03">
        <f>ROUND(SUM(AG95:AG96),2)</f>
        <v>0</v>
      </c>
      <c r="AH94" s="303"/>
      <c r="AI94" s="303"/>
      <c r="AJ94" s="303"/>
      <c r="AK94" s="303"/>
      <c r="AL94" s="303"/>
      <c r="AM94" s="303"/>
      <c r="AN94" s="304">
        <f>SUM(AG94,AT94)</f>
        <v>0</v>
      </c>
      <c r="AO94" s="304"/>
      <c r="AP94" s="304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75</v>
      </c>
      <c r="BT94" s="92" t="s">
        <v>76</v>
      </c>
      <c r="BU94" s="93" t="s">
        <v>77</v>
      </c>
      <c r="BV94" s="92" t="s">
        <v>78</v>
      </c>
      <c r="BW94" s="92" t="s">
        <v>5</v>
      </c>
      <c r="BX94" s="92" t="s">
        <v>79</v>
      </c>
      <c r="CL94" s="92" t="s">
        <v>1</v>
      </c>
    </row>
    <row r="95" spans="1:91" s="7" customFormat="1" ht="16.5" customHeight="1">
      <c r="A95" s="94" t="s">
        <v>80</v>
      </c>
      <c r="B95" s="95"/>
      <c r="C95" s="96"/>
      <c r="D95" s="297" t="s">
        <v>81</v>
      </c>
      <c r="E95" s="297"/>
      <c r="F95" s="297"/>
      <c r="G95" s="297"/>
      <c r="H95" s="297"/>
      <c r="I95" s="97"/>
      <c r="J95" s="297" t="s">
        <v>82</v>
      </c>
      <c r="K95" s="297"/>
      <c r="L95" s="297"/>
      <c r="M95" s="297"/>
      <c r="N95" s="297"/>
      <c r="O95" s="297"/>
      <c r="P95" s="297"/>
      <c r="Q95" s="297"/>
      <c r="R95" s="297"/>
      <c r="S95" s="297"/>
      <c r="T95" s="297"/>
      <c r="U95" s="297"/>
      <c r="V95" s="297"/>
      <c r="W95" s="297"/>
      <c r="X95" s="297"/>
      <c r="Y95" s="297"/>
      <c r="Z95" s="297"/>
      <c r="AA95" s="297"/>
      <c r="AB95" s="297"/>
      <c r="AC95" s="297"/>
      <c r="AD95" s="297"/>
      <c r="AE95" s="297"/>
      <c r="AF95" s="297"/>
      <c r="AG95" s="295">
        <f>'SO.01 - Sanace'!J30</f>
        <v>0</v>
      </c>
      <c r="AH95" s="296"/>
      <c r="AI95" s="296"/>
      <c r="AJ95" s="296"/>
      <c r="AK95" s="296"/>
      <c r="AL95" s="296"/>
      <c r="AM95" s="296"/>
      <c r="AN95" s="295">
        <f>SUM(AG95,AT95)</f>
        <v>0</v>
      </c>
      <c r="AO95" s="296"/>
      <c r="AP95" s="296"/>
      <c r="AQ95" s="98" t="s">
        <v>83</v>
      </c>
      <c r="AR95" s="99"/>
      <c r="AS95" s="100">
        <v>0</v>
      </c>
      <c r="AT95" s="101">
        <f>ROUND(SUM(AV95:AW95),2)</f>
        <v>0</v>
      </c>
      <c r="AU95" s="102">
        <f>'SO.01 - Sanace'!P132</f>
        <v>0</v>
      </c>
      <c r="AV95" s="101">
        <f>'SO.01 - Sanace'!J33</f>
        <v>0</v>
      </c>
      <c r="AW95" s="101">
        <f>'SO.01 - Sanace'!J34</f>
        <v>0</v>
      </c>
      <c r="AX95" s="101">
        <f>'SO.01 - Sanace'!J35</f>
        <v>0</v>
      </c>
      <c r="AY95" s="101">
        <f>'SO.01 - Sanace'!J36</f>
        <v>0</v>
      </c>
      <c r="AZ95" s="101">
        <f>'SO.01 - Sanace'!F33</f>
        <v>0</v>
      </c>
      <c r="BA95" s="101">
        <f>'SO.01 - Sanace'!F34</f>
        <v>0</v>
      </c>
      <c r="BB95" s="101">
        <f>'SO.01 - Sanace'!F35</f>
        <v>0</v>
      </c>
      <c r="BC95" s="101">
        <f>'SO.01 - Sanace'!F36</f>
        <v>0</v>
      </c>
      <c r="BD95" s="103">
        <f>'SO.01 - Sanace'!F37</f>
        <v>0</v>
      </c>
      <c r="BT95" s="104" t="s">
        <v>84</v>
      </c>
      <c r="BV95" s="104" t="s">
        <v>78</v>
      </c>
      <c r="BW95" s="104" t="s">
        <v>85</v>
      </c>
      <c r="BX95" s="104" t="s">
        <v>5</v>
      </c>
      <c r="CL95" s="104" t="s">
        <v>1</v>
      </c>
      <c r="CM95" s="104" t="s">
        <v>84</v>
      </c>
    </row>
    <row r="96" spans="1:91" s="7" customFormat="1" ht="16.5" customHeight="1">
      <c r="A96" s="94" t="s">
        <v>80</v>
      </c>
      <c r="B96" s="95"/>
      <c r="C96" s="96"/>
      <c r="D96" s="297" t="s">
        <v>87</v>
      </c>
      <c r="E96" s="297"/>
      <c r="F96" s="297"/>
      <c r="G96" s="297"/>
      <c r="H96" s="297"/>
      <c r="I96" s="97"/>
      <c r="J96" s="297" t="s">
        <v>88</v>
      </c>
      <c r="K96" s="297"/>
      <c r="L96" s="297"/>
      <c r="M96" s="297"/>
      <c r="N96" s="297"/>
      <c r="O96" s="297"/>
      <c r="P96" s="297"/>
      <c r="Q96" s="297"/>
      <c r="R96" s="297"/>
      <c r="S96" s="297"/>
      <c r="T96" s="297"/>
      <c r="U96" s="297"/>
      <c r="V96" s="297"/>
      <c r="W96" s="297"/>
      <c r="X96" s="297"/>
      <c r="Y96" s="297"/>
      <c r="Z96" s="297"/>
      <c r="AA96" s="297"/>
      <c r="AB96" s="297"/>
      <c r="AC96" s="297"/>
      <c r="AD96" s="297"/>
      <c r="AE96" s="297"/>
      <c r="AF96" s="297"/>
      <c r="AG96" s="295">
        <f>'SO.03 - Oplocení'!J30</f>
        <v>0</v>
      </c>
      <c r="AH96" s="296"/>
      <c r="AI96" s="296"/>
      <c r="AJ96" s="296"/>
      <c r="AK96" s="296"/>
      <c r="AL96" s="296"/>
      <c r="AM96" s="296"/>
      <c r="AN96" s="295">
        <f>SUM(AG96,AT96)</f>
        <v>0</v>
      </c>
      <c r="AO96" s="296"/>
      <c r="AP96" s="296"/>
      <c r="AQ96" s="98" t="s">
        <v>83</v>
      </c>
      <c r="AR96" s="99"/>
      <c r="AS96" s="105">
        <v>0</v>
      </c>
      <c r="AT96" s="106">
        <f>ROUND(SUM(AV96:AW96),2)</f>
        <v>0</v>
      </c>
      <c r="AU96" s="107">
        <f>'SO.03 - Oplocení'!P133</f>
        <v>0</v>
      </c>
      <c r="AV96" s="106">
        <f>'SO.03 - Oplocení'!J33</f>
        <v>0</v>
      </c>
      <c r="AW96" s="106">
        <f>'SO.03 - Oplocení'!J34</f>
        <v>0</v>
      </c>
      <c r="AX96" s="106">
        <f>'SO.03 - Oplocení'!J35</f>
        <v>0</v>
      </c>
      <c r="AY96" s="106">
        <f>'SO.03 - Oplocení'!J36</f>
        <v>0</v>
      </c>
      <c r="AZ96" s="106">
        <f>'SO.03 - Oplocení'!F33</f>
        <v>0</v>
      </c>
      <c r="BA96" s="106">
        <f>'SO.03 - Oplocení'!F34</f>
        <v>0</v>
      </c>
      <c r="BB96" s="106">
        <f>'SO.03 - Oplocení'!F35</f>
        <v>0</v>
      </c>
      <c r="BC96" s="106">
        <f>'SO.03 - Oplocení'!F36</f>
        <v>0</v>
      </c>
      <c r="BD96" s="108">
        <f>'SO.03 - Oplocení'!F37</f>
        <v>0</v>
      </c>
      <c r="BT96" s="104" t="s">
        <v>84</v>
      </c>
      <c r="BV96" s="104" t="s">
        <v>78</v>
      </c>
      <c r="BW96" s="104" t="s">
        <v>89</v>
      </c>
      <c r="BX96" s="104" t="s">
        <v>5</v>
      </c>
      <c r="CL96" s="104" t="s">
        <v>1</v>
      </c>
      <c r="CM96" s="104" t="s">
        <v>84</v>
      </c>
    </row>
    <row r="97" spans="1:5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s="2" customFormat="1" ht="6.95" customHeight="1">
      <c r="A98" s="35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formatColumns="0" formatRows="0"/>
  <mergeCells count="46">
    <mergeCell ref="W30:AE30"/>
    <mergeCell ref="AK30:AO30"/>
    <mergeCell ref="L30:P30"/>
    <mergeCell ref="W31:AE31"/>
    <mergeCell ref="L31:P31"/>
    <mergeCell ref="L28:P28"/>
    <mergeCell ref="W28:AE28"/>
    <mergeCell ref="AK28:AO28"/>
    <mergeCell ref="W29:AE29"/>
    <mergeCell ref="AK29:AO29"/>
    <mergeCell ref="L29:P29"/>
    <mergeCell ref="K5:AO5"/>
    <mergeCell ref="K6:AO6"/>
    <mergeCell ref="E14:AJ14"/>
    <mergeCell ref="E23:AN23"/>
    <mergeCell ref="AK26:AO26"/>
    <mergeCell ref="AN96:AP96"/>
    <mergeCell ref="AG96:AM96"/>
    <mergeCell ref="D96:H96"/>
    <mergeCell ref="J96:AF96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W32:AE32"/>
    <mergeCell ref="AK32:AO32"/>
    <mergeCell ref="L32:P32"/>
    <mergeCell ref="BE5:BE34"/>
  </mergeCells>
  <hyperlinks>
    <hyperlink ref="A95" location="'SO.01 - Sanace'!C2" display="/"/>
    <hyperlink ref="A96" location="'SO.03 - Oplocení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6"/>
  <sheetViews>
    <sheetView showGridLines="0" topLeftCell="A134" workbookViewId="0">
      <selection activeCell="W147" sqref="W14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8" t="s">
        <v>85</v>
      </c>
      <c r="AZ2" s="109" t="s">
        <v>90</v>
      </c>
      <c r="BA2" s="109" t="s">
        <v>91</v>
      </c>
      <c r="BB2" s="109" t="s">
        <v>1</v>
      </c>
      <c r="BC2" s="109" t="s">
        <v>92</v>
      </c>
      <c r="BD2" s="109" t="s">
        <v>93</v>
      </c>
    </row>
    <row r="3" spans="1:5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84</v>
      </c>
      <c r="AZ3" s="109" t="s">
        <v>94</v>
      </c>
      <c r="BA3" s="109" t="s">
        <v>95</v>
      </c>
      <c r="BB3" s="109" t="s">
        <v>1</v>
      </c>
      <c r="BC3" s="109" t="s">
        <v>96</v>
      </c>
      <c r="BD3" s="109" t="s">
        <v>97</v>
      </c>
    </row>
    <row r="4" spans="1:56" s="1" customFormat="1" ht="24.95" customHeight="1">
      <c r="B4" s="21"/>
      <c r="D4" s="112" t="s">
        <v>98</v>
      </c>
      <c r="L4" s="21"/>
      <c r="M4" s="113" t="s">
        <v>10</v>
      </c>
      <c r="AT4" s="18" t="s">
        <v>4</v>
      </c>
      <c r="AZ4" s="109" t="s">
        <v>99</v>
      </c>
      <c r="BA4" s="109" t="s">
        <v>100</v>
      </c>
      <c r="BB4" s="109" t="s">
        <v>1</v>
      </c>
      <c r="BC4" s="109" t="s">
        <v>101</v>
      </c>
      <c r="BD4" s="109" t="s">
        <v>97</v>
      </c>
    </row>
    <row r="5" spans="1:56" s="1" customFormat="1" ht="6.95" customHeight="1">
      <c r="B5" s="21"/>
      <c r="L5" s="21"/>
      <c r="AZ5" s="109" t="s">
        <v>102</v>
      </c>
      <c r="BA5" s="109" t="s">
        <v>103</v>
      </c>
      <c r="BB5" s="109" t="s">
        <v>1</v>
      </c>
      <c r="BC5" s="109" t="s">
        <v>104</v>
      </c>
      <c r="BD5" s="109" t="s">
        <v>93</v>
      </c>
    </row>
    <row r="6" spans="1:56" s="1" customFormat="1" ht="12" customHeight="1">
      <c r="B6" s="21"/>
      <c r="D6" s="114" t="s">
        <v>16</v>
      </c>
      <c r="L6" s="21"/>
      <c r="AZ6" s="109" t="s">
        <v>105</v>
      </c>
      <c r="BA6" s="109" t="s">
        <v>106</v>
      </c>
      <c r="BB6" s="109" t="s">
        <v>1</v>
      </c>
      <c r="BC6" s="109" t="s">
        <v>107</v>
      </c>
      <c r="BD6" s="109" t="s">
        <v>93</v>
      </c>
    </row>
    <row r="7" spans="1:56" s="1" customFormat="1" ht="16.5" customHeight="1">
      <c r="B7" s="21"/>
      <c r="E7" s="320" t="str">
        <f>'Rekapitulace stavby'!K6</f>
        <v>Zateplení bytového domu Šultysova 905/26 a rekonstrukce oplocení</v>
      </c>
      <c r="F7" s="321"/>
      <c r="G7" s="321"/>
      <c r="H7" s="321"/>
      <c r="L7" s="21"/>
      <c r="AZ7" s="109" t="s">
        <v>108</v>
      </c>
      <c r="BA7" s="109" t="s">
        <v>109</v>
      </c>
      <c r="BB7" s="109" t="s">
        <v>1</v>
      </c>
      <c r="BC7" s="109" t="s">
        <v>110</v>
      </c>
      <c r="BD7" s="109" t="s">
        <v>93</v>
      </c>
    </row>
    <row r="8" spans="1:56" s="2" customFormat="1" ht="12" customHeight="1">
      <c r="A8" s="35"/>
      <c r="B8" s="40"/>
      <c r="C8" s="35"/>
      <c r="D8" s="114" t="s">
        <v>111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Z8" s="109" t="s">
        <v>112</v>
      </c>
      <c r="BA8" s="109" t="s">
        <v>113</v>
      </c>
      <c r="BB8" s="109" t="s">
        <v>1</v>
      </c>
      <c r="BC8" s="109" t="s">
        <v>92</v>
      </c>
      <c r="BD8" s="109" t="s">
        <v>93</v>
      </c>
    </row>
    <row r="9" spans="1:56" s="2" customFormat="1" ht="16.5" customHeight="1">
      <c r="A9" s="35"/>
      <c r="B9" s="40"/>
      <c r="C9" s="35"/>
      <c r="D9" s="35"/>
      <c r="E9" s="322" t="s">
        <v>114</v>
      </c>
      <c r="F9" s="323"/>
      <c r="G9" s="323"/>
      <c r="H9" s="32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Z9" s="109" t="s">
        <v>115</v>
      </c>
      <c r="BA9" s="109" t="s">
        <v>116</v>
      </c>
      <c r="BB9" s="109" t="s">
        <v>1</v>
      </c>
      <c r="BC9" s="109" t="s">
        <v>117</v>
      </c>
      <c r="BD9" s="109" t="s">
        <v>93</v>
      </c>
    </row>
    <row r="10" spans="1:5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>
      <c r="A11" s="35"/>
      <c r="B11" s="40"/>
      <c r="C11" s="35"/>
      <c r="D11" s="114" t="s">
        <v>18</v>
      </c>
      <c r="E11" s="35"/>
      <c r="F11" s="115" t="s">
        <v>1</v>
      </c>
      <c r="G11" s="35"/>
      <c r="H11" s="35"/>
      <c r="I11" s="114" t="s">
        <v>19</v>
      </c>
      <c r="J11" s="115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14" t="s">
        <v>20</v>
      </c>
      <c r="E12" s="35"/>
      <c r="F12" s="115" t="s">
        <v>21</v>
      </c>
      <c r="G12" s="35"/>
      <c r="H12" s="35"/>
      <c r="I12" s="114" t="s">
        <v>22</v>
      </c>
      <c r="J12" s="116" t="str">
        <f>'Rekapitulace stavby'!AN8</f>
        <v>14. 8. 2023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14" t="s">
        <v>24</v>
      </c>
      <c r="E14" s="35"/>
      <c r="F14" s="35"/>
      <c r="G14" s="35"/>
      <c r="H14" s="35"/>
      <c r="I14" s="114" t="s">
        <v>25</v>
      </c>
      <c r="J14" s="115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15" t="s">
        <v>26</v>
      </c>
      <c r="F15" s="35"/>
      <c r="G15" s="35"/>
      <c r="H15" s="35"/>
      <c r="I15" s="114" t="s">
        <v>27</v>
      </c>
      <c r="J15" s="115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28</v>
      </c>
      <c r="E17" s="35"/>
      <c r="F17" s="35"/>
      <c r="G17" s="35"/>
      <c r="H17" s="35"/>
      <c r="I17" s="114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14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30</v>
      </c>
      <c r="E20" s="35"/>
      <c r="F20" s="35"/>
      <c r="G20" s="35"/>
      <c r="H20" s="35"/>
      <c r="I20" s="114" t="s">
        <v>25</v>
      </c>
      <c r="J20" s="115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5" t="s">
        <v>31</v>
      </c>
      <c r="F21" s="35"/>
      <c r="G21" s="35"/>
      <c r="H21" s="35"/>
      <c r="I21" s="114" t="s">
        <v>27</v>
      </c>
      <c r="J21" s="115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33</v>
      </c>
      <c r="E23" s="35"/>
      <c r="F23" s="35"/>
      <c r="G23" s="35"/>
      <c r="H23" s="35"/>
      <c r="I23" s="114" t="s">
        <v>25</v>
      </c>
      <c r="J23" s="115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5" t="s">
        <v>34</v>
      </c>
      <c r="F24" s="35"/>
      <c r="G24" s="35"/>
      <c r="H24" s="35"/>
      <c r="I24" s="114" t="s">
        <v>27</v>
      </c>
      <c r="J24" s="115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7"/>
      <c r="B27" s="118"/>
      <c r="C27" s="117"/>
      <c r="D27" s="117"/>
      <c r="E27" s="326" t="s">
        <v>1</v>
      </c>
      <c r="F27" s="326"/>
      <c r="G27" s="326"/>
      <c r="H27" s="32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36</v>
      </c>
      <c r="E30" s="35"/>
      <c r="F30" s="35"/>
      <c r="G30" s="35"/>
      <c r="H30" s="35"/>
      <c r="I30" s="35"/>
      <c r="J30" s="122">
        <f>ROUND(J132,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38</v>
      </c>
      <c r="G32" s="35"/>
      <c r="H32" s="35"/>
      <c r="I32" s="123" t="s">
        <v>37</v>
      </c>
      <c r="J32" s="123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40</v>
      </c>
      <c r="E33" s="114" t="s">
        <v>41</v>
      </c>
      <c r="F33" s="125">
        <f>ROUND((SUM(BE132:BE315)),  2)</f>
        <v>0</v>
      </c>
      <c r="G33" s="35"/>
      <c r="H33" s="35"/>
      <c r="I33" s="126">
        <v>0.21</v>
      </c>
      <c r="J33" s="125">
        <f>ROUND(((SUM(BE132:BE315))*I33),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42</v>
      </c>
      <c r="F34" s="125">
        <f>ROUND((SUM(BF132:BF315)),  2)</f>
        <v>0</v>
      </c>
      <c r="G34" s="35"/>
      <c r="H34" s="35"/>
      <c r="I34" s="126">
        <v>0.15</v>
      </c>
      <c r="J34" s="125">
        <f>ROUND(((SUM(BF132:BF315))*I34),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43</v>
      </c>
      <c r="F35" s="125">
        <f>ROUND((SUM(BG132:BG315)),  2)</f>
        <v>0</v>
      </c>
      <c r="G35" s="35"/>
      <c r="H35" s="35"/>
      <c r="I35" s="126">
        <v>0.21</v>
      </c>
      <c r="J35" s="125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44</v>
      </c>
      <c r="F36" s="125">
        <f>ROUND((SUM(BH132:BH315)),  2)</f>
        <v>0</v>
      </c>
      <c r="G36" s="35"/>
      <c r="H36" s="35"/>
      <c r="I36" s="126">
        <v>0.15</v>
      </c>
      <c r="J36" s="125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45</v>
      </c>
      <c r="F37" s="125">
        <f>ROUND((SUM(BI132:BI315)),  2)</f>
        <v>0</v>
      </c>
      <c r="G37" s="35"/>
      <c r="H37" s="35"/>
      <c r="I37" s="126">
        <v>0</v>
      </c>
      <c r="J37" s="12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46</v>
      </c>
      <c r="E39" s="129"/>
      <c r="F39" s="129"/>
      <c r="G39" s="130" t="s">
        <v>47</v>
      </c>
      <c r="H39" s="131" t="s">
        <v>48</v>
      </c>
      <c r="I39" s="129"/>
      <c r="J39" s="132">
        <f>SUM(J30:J37)</f>
        <v>0</v>
      </c>
      <c r="K39" s="133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4" t="s">
        <v>49</v>
      </c>
      <c r="E50" s="135"/>
      <c r="F50" s="135"/>
      <c r="G50" s="134" t="s">
        <v>50</v>
      </c>
      <c r="H50" s="135"/>
      <c r="I50" s="135"/>
      <c r="J50" s="135"/>
      <c r="K50" s="135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36" t="s">
        <v>51</v>
      </c>
      <c r="E61" s="137"/>
      <c r="F61" s="138" t="s">
        <v>52</v>
      </c>
      <c r="G61" s="136" t="s">
        <v>51</v>
      </c>
      <c r="H61" s="137"/>
      <c r="I61" s="137"/>
      <c r="J61" s="139" t="s">
        <v>52</v>
      </c>
      <c r="K61" s="137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4" t="s">
        <v>53</v>
      </c>
      <c r="E65" s="140"/>
      <c r="F65" s="140"/>
      <c r="G65" s="134" t="s">
        <v>54</v>
      </c>
      <c r="H65" s="140"/>
      <c r="I65" s="140"/>
      <c r="J65" s="140"/>
      <c r="K65" s="140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36" t="s">
        <v>51</v>
      </c>
      <c r="E76" s="137"/>
      <c r="F76" s="138" t="s">
        <v>52</v>
      </c>
      <c r="G76" s="136" t="s">
        <v>51</v>
      </c>
      <c r="H76" s="137"/>
      <c r="I76" s="137"/>
      <c r="J76" s="139" t="s">
        <v>52</v>
      </c>
      <c r="K76" s="137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8" t="str">
        <f>E7</f>
        <v>Zateplení bytového domu Šultysova 905/26 a rekonstrukce oplocení</v>
      </c>
      <c r="F85" s="319"/>
      <c r="G85" s="319"/>
      <c r="H85" s="319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7" t="str">
        <f>E9</f>
        <v>SO.01 - Sanace</v>
      </c>
      <c r="F87" s="317"/>
      <c r="G87" s="317"/>
      <c r="H87" s="317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Šultysova 905/26, Břevnov, 16900 Praha</v>
      </c>
      <c r="G89" s="37"/>
      <c r="H89" s="37"/>
      <c r="I89" s="30" t="s">
        <v>22</v>
      </c>
      <c r="J89" s="67" t="str">
        <f>IF(J12="","",J12)</f>
        <v>14. 8. 2023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25.7" customHeight="1">
      <c r="A91" s="35"/>
      <c r="B91" s="36"/>
      <c r="C91" s="30" t="s">
        <v>24</v>
      </c>
      <c r="D91" s="37"/>
      <c r="E91" s="37"/>
      <c r="F91" s="28" t="str">
        <f>E15</f>
        <v>Městská část Praha 6, 160 00</v>
      </c>
      <c r="G91" s="37"/>
      <c r="H91" s="37"/>
      <c r="I91" s="30" t="s">
        <v>30</v>
      </c>
      <c r="J91" s="33" t="str">
        <f>E21</f>
        <v>Sibre s.r.o., Ing. Radek Krýza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>Ing. M. Locihová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5" t="s">
        <v>119</v>
      </c>
      <c r="D94" s="146"/>
      <c r="E94" s="146"/>
      <c r="F94" s="146"/>
      <c r="G94" s="146"/>
      <c r="H94" s="146"/>
      <c r="I94" s="146"/>
      <c r="J94" s="147" t="s">
        <v>120</v>
      </c>
      <c r="K94" s="14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8" t="s">
        <v>121</v>
      </c>
      <c r="D96" s="37"/>
      <c r="E96" s="37"/>
      <c r="F96" s="37"/>
      <c r="G96" s="37"/>
      <c r="H96" s="37"/>
      <c r="I96" s="37"/>
      <c r="J96" s="85">
        <f>J132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122</v>
      </c>
    </row>
    <row r="97" spans="2:12" s="9" customFormat="1" ht="24.95" customHeight="1">
      <c r="B97" s="149"/>
      <c r="C97" s="150"/>
      <c r="D97" s="151" t="s">
        <v>123</v>
      </c>
      <c r="E97" s="152"/>
      <c r="F97" s="152"/>
      <c r="G97" s="152"/>
      <c r="H97" s="152"/>
      <c r="I97" s="152"/>
      <c r="J97" s="153">
        <f>J133</f>
        <v>0</v>
      </c>
      <c r="K97" s="150"/>
      <c r="L97" s="154"/>
    </row>
    <row r="98" spans="2:12" s="10" customFormat="1" ht="19.899999999999999" customHeight="1">
      <c r="B98" s="155"/>
      <c r="C98" s="156"/>
      <c r="D98" s="157" t="s">
        <v>124</v>
      </c>
      <c r="E98" s="158"/>
      <c r="F98" s="158"/>
      <c r="G98" s="158"/>
      <c r="H98" s="158"/>
      <c r="I98" s="158"/>
      <c r="J98" s="159">
        <f>J134</f>
        <v>0</v>
      </c>
      <c r="K98" s="156"/>
      <c r="L98" s="160"/>
    </row>
    <row r="99" spans="2:12" s="10" customFormat="1" ht="19.899999999999999" customHeight="1">
      <c r="B99" s="155"/>
      <c r="C99" s="156"/>
      <c r="D99" s="157" t="s">
        <v>125</v>
      </c>
      <c r="E99" s="158"/>
      <c r="F99" s="158"/>
      <c r="G99" s="158"/>
      <c r="H99" s="158"/>
      <c r="I99" s="158"/>
      <c r="J99" s="159">
        <f>J169</f>
        <v>0</v>
      </c>
      <c r="K99" s="156"/>
      <c r="L99" s="160"/>
    </row>
    <row r="100" spans="2:12" s="10" customFormat="1" ht="19.899999999999999" customHeight="1">
      <c r="B100" s="155"/>
      <c r="C100" s="156"/>
      <c r="D100" s="157" t="s">
        <v>126</v>
      </c>
      <c r="E100" s="158"/>
      <c r="F100" s="158"/>
      <c r="G100" s="158"/>
      <c r="H100" s="158"/>
      <c r="I100" s="158"/>
      <c r="J100" s="159">
        <f>J184</f>
        <v>0</v>
      </c>
      <c r="K100" s="156"/>
      <c r="L100" s="160"/>
    </row>
    <row r="101" spans="2:12" s="10" customFormat="1" ht="19.899999999999999" customHeight="1">
      <c r="B101" s="155"/>
      <c r="C101" s="156"/>
      <c r="D101" s="157" t="s">
        <v>127</v>
      </c>
      <c r="E101" s="158"/>
      <c r="F101" s="158"/>
      <c r="G101" s="158"/>
      <c r="H101" s="158"/>
      <c r="I101" s="158"/>
      <c r="J101" s="159">
        <f>J204</f>
        <v>0</v>
      </c>
      <c r="K101" s="156"/>
      <c r="L101" s="160"/>
    </row>
    <row r="102" spans="2:12" s="10" customFormat="1" ht="19.899999999999999" customHeight="1">
      <c r="B102" s="155"/>
      <c r="C102" s="156"/>
      <c r="D102" s="157" t="s">
        <v>128</v>
      </c>
      <c r="E102" s="158"/>
      <c r="F102" s="158"/>
      <c r="G102" s="158"/>
      <c r="H102" s="158"/>
      <c r="I102" s="158"/>
      <c r="J102" s="159">
        <f>J229</f>
        <v>0</v>
      </c>
      <c r="K102" s="156"/>
      <c r="L102" s="160"/>
    </row>
    <row r="103" spans="2:12" s="10" customFormat="1" ht="19.899999999999999" customHeight="1">
      <c r="B103" s="155"/>
      <c r="C103" s="156"/>
      <c r="D103" s="157" t="s">
        <v>129</v>
      </c>
      <c r="E103" s="158"/>
      <c r="F103" s="158"/>
      <c r="G103" s="158"/>
      <c r="H103" s="158"/>
      <c r="I103" s="158"/>
      <c r="J103" s="159">
        <f>J234</f>
        <v>0</v>
      </c>
      <c r="K103" s="156"/>
      <c r="L103" s="160"/>
    </row>
    <row r="104" spans="2:12" s="10" customFormat="1" ht="19.899999999999999" customHeight="1">
      <c r="B104" s="155"/>
      <c r="C104" s="156"/>
      <c r="D104" s="157" t="s">
        <v>130</v>
      </c>
      <c r="E104" s="158"/>
      <c r="F104" s="158"/>
      <c r="G104" s="158"/>
      <c r="H104" s="158"/>
      <c r="I104" s="158"/>
      <c r="J104" s="159">
        <f>J251</f>
        <v>0</v>
      </c>
      <c r="K104" s="156"/>
      <c r="L104" s="160"/>
    </row>
    <row r="105" spans="2:12" s="10" customFormat="1" ht="19.899999999999999" customHeight="1">
      <c r="B105" s="155"/>
      <c r="C105" s="156"/>
      <c r="D105" s="157" t="s">
        <v>131</v>
      </c>
      <c r="E105" s="158"/>
      <c r="F105" s="158"/>
      <c r="G105" s="158"/>
      <c r="H105" s="158"/>
      <c r="I105" s="158"/>
      <c r="J105" s="159">
        <f>J258</f>
        <v>0</v>
      </c>
      <c r="K105" s="156"/>
      <c r="L105" s="160"/>
    </row>
    <row r="106" spans="2:12" s="9" customFormat="1" ht="24.95" customHeight="1">
      <c r="B106" s="149"/>
      <c r="C106" s="150"/>
      <c r="D106" s="151" t="s">
        <v>132</v>
      </c>
      <c r="E106" s="152"/>
      <c r="F106" s="152"/>
      <c r="G106" s="152"/>
      <c r="H106" s="152"/>
      <c r="I106" s="152"/>
      <c r="J106" s="153">
        <f>J260</f>
        <v>0</v>
      </c>
      <c r="K106" s="150"/>
      <c r="L106" s="154"/>
    </row>
    <row r="107" spans="2:12" s="10" customFormat="1" ht="19.899999999999999" customHeight="1">
      <c r="B107" s="155"/>
      <c r="C107" s="156"/>
      <c r="D107" s="157" t="s">
        <v>133</v>
      </c>
      <c r="E107" s="158"/>
      <c r="F107" s="158"/>
      <c r="G107" s="158"/>
      <c r="H107" s="158"/>
      <c r="I107" s="158"/>
      <c r="J107" s="159">
        <f>J261</f>
        <v>0</v>
      </c>
      <c r="K107" s="156"/>
      <c r="L107" s="160"/>
    </row>
    <row r="108" spans="2:12" s="10" customFormat="1" ht="19.899999999999999" customHeight="1">
      <c r="B108" s="155"/>
      <c r="C108" s="156"/>
      <c r="D108" s="157" t="s">
        <v>134</v>
      </c>
      <c r="E108" s="158"/>
      <c r="F108" s="158"/>
      <c r="G108" s="158"/>
      <c r="H108" s="158"/>
      <c r="I108" s="158"/>
      <c r="J108" s="159">
        <f>J280</f>
        <v>0</v>
      </c>
      <c r="K108" s="156"/>
      <c r="L108" s="160"/>
    </row>
    <row r="109" spans="2:12" s="9" customFormat="1" ht="24.95" customHeight="1">
      <c r="B109" s="149"/>
      <c r="C109" s="150"/>
      <c r="D109" s="151" t="s">
        <v>135</v>
      </c>
      <c r="E109" s="152"/>
      <c r="F109" s="152"/>
      <c r="G109" s="152"/>
      <c r="H109" s="152"/>
      <c r="I109" s="152"/>
      <c r="J109" s="153">
        <f>J284</f>
        <v>0</v>
      </c>
      <c r="K109" s="150"/>
      <c r="L109" s="154"/>
    </row>
    <row r="110" spans="2:12" s="10" customFormat="1" ht="19.899999999999999" customHeight="1">
      <c r="B110" s="155"/>
      <c r="C110" s="156"/>
      <c r="D110" s="157" t="s">
        <v>136</v>
      </c>
      <c r="E110" s="158"/>
      <c r="F110" s="158"/>
      <c r="G110" s="158"/>
      <c r="H110" s="158"/>
      <c r="I110" s="158"/>
      <c r="J110" s="159">
        <f>J285</f>
        <v>0</v>
      </c>
      <c r="K110" s="156"/>
      <c r="L110" s="160"/>
    </row>
    <row r="111" spans="2:12" s="10" customFormat="1" ht="19.899999999999999" customHeight="1">
      <c r="B111" s="155"/>
      <c r="C111" s="156"/>
      <c r="D111" s="157" t="s">
        <v>137</v>
      </c>
      <c r="E111" s="158"/>
      <c r="F111" s="158"/>
      <c r="G111" s="158"/>
      <c r="H111" s="158"/>
      <c r="I111" s="158"/>
      <c r="J111" s="159">
        <f>J294</f>
        <v>0</v>
      </c>
      <c r="K111" s="156"/>
      <c r="L111" s="160"/>
    </row>
    <row r="112" spans="2:12" s="10" customFormat="1" ht="19.899999999999999" customHeight="1">
      <c r="B112" s="155"/>
      <c r="C112" s="156"/>
      <c r="D112" s="157" t="s">
        <v>138</v>
      </c>
      <c r="E112" s="158"/>
      <c r="F112" s="158"/>
      <c r="G112" s="158"/>
      <c r="H112" s="158"/>
      <c r="I112" s="158"/>
      <c r="J112" s="159">
        <f>J303</f>
        <v>0</v>
      </c>
      <c r="K112" s="156"/>
      <c r="L112" s="160"/>
    </row>
    <row r="113" spans="1:31" s="2" customFormat="1" ht="21.7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6.95" customHeight="1">
      <c r="A114" s="35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8" spans="1:31" s="2" customFormat="1" ht="6.95" customHeight="1">
      <c r="A118" s="35"/>
      <c r="B118" s="57"/>
      <c r="C118" s="58"/>
      <c r="D118" s="58"/>
      <c r="E118" s="58"/>
      <c r="F118" s="58"/>
      <c r="G118" s="58"/>
      <c r="H118" s="58"/>
      <c r="I118" s="58"/>
      <c r="J118" s="58"/>
      <c r="K118" s="58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24.95" customHeight="1">
      <c r="A119" s="35"/>
      <c r="B119" s="36"/>
      <c r="C119" s="24" t="s">
        <v>139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16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318" t="str">
        <f>E7</f>
        <v>Zateplení bytového domu Šultysova 905/26 a rekonstrukce oplocení</v>
      </c>
      <c r="F122" s="319"/>
      <c r="G122" s="319"/>
      <c r="H122" s="319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111</v>
      </c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6.5" customHeight="1">
      <c r="A124" s="35"/>
      <c r="B124" s="36"/>
      <c r="C124" s="37"/>
      <c r="D124" s="37"/>
      <c r="E124" s="277" t="str">
        <f>E9</f>
        <v>SO.01 - Sanace</v>
      </c>
      <c r="F124" s="317"/>
      <c r="G124" s="317"/>
      <c r="H124" s="31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30" t="s">
        <v>20</v>
      </c>
      <c r="D126" s="37"/>
      <c r="E126" s="37"/>
      <c r="F126" s="28" t="str">
        <f>F12</f>
        <v>Šultysova 905/26, Břevnov, 16900 Praha</v>
      </c>
      <c r="G126" s="37"/>
      <c r="H126" s="37"/>
      <c r="I126" s="30" t="s">
        <v>22</v>
      </c>
      <c r="J126" s="67" t="str">
        <f>IF(J12="","",J12)</f>
        <v>14. 8. 2023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6.9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25.7" customHeight="1">
      <c r="A128" s="35"/>
      <c r="B128" s="36"/>
      <c r="C128" s="30" t="s">
        <v>24</v>
      </c>
      <c r="D128" s="37"/>
      <c r="E128" s="37"/>
      <c r="F128" s="28" t="str">
        <f>E15</f>
        <v>Městská část Praha 6, 160 00</v>
      </c>
      <c r="G128" s="37"/>
      <c r="H128" s="37"/>
      <c r="I128" s="30" t="s">
        <v>30</v>
      </c>
      <c r="J128" s="33" t="str">
        <f>E21</f>
        <v>Sibre s.r.o., Ing. Radek Krýza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5.2" customHeight="1">
      <c r="A129" s="35"/>
      <c r="B129" s="36"/>
      <c r="C129" s="30" t="s">
        <v>28</v>
      </c>
      <c r="D129" s="37"/>
      <c r="E129" s="37"/>
      <c r="F129" s="28" t="str">
        <f>IF(E18="","",E18)</f>
        <v>Vyplň údaj</v>
      </c>
      <c r="G129" s="37"/>
      <c r="H129" s="37"/>
      <c r="I129" s="30" t="s">
        <v>33</v>
      </c>
      <c r="J129" s="33" t="str">
        <f>E24</f>
        <v>Ing. M. Locihová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0.35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11" customFormat="1" ht="29.25" customHeight="1">
      <c r="A131" s="161"/>
      <c r="B131" s="162"/>
      <c r="C131" s="163" t="s">
        <v>140</v>
      </c>
      <c r="D131" s="164" t="s">
        <v>61</v>
      </c>
      <c r="E131" s="164" t="s">
        <v>57</v>
      </c>
      <c r="F131" s="164" t="s">
        <v>58</v>
      </c>
      <c r="G131" s="164" t="s">
        <v>141</v>
      </c>
      <c r="H131" s="164" t="s">
        <v>142</v>
      </c>
      <c r="I131" s="164" t="s">
        <v>143</v>
      </c>
      <c r="J131" s="165" t="s">
        <v>120</v>
      </c>
      <c r="K131" s="166" t="s">
        <v>144</v>
      </c>
      <c r="L131" s="167"/>
      <c r="M131" s="76" t="s">
        <v>1</v>
      </c>
      <c r="N131" s="77" t="s">
        <v>40</v>
      </c>
      <c r="O131" s="77" t="s">
        <v>145</v>
      </c>
      <c r="P131" s="77" t="s">
        <v>146</v>
      </c>
      <c r="Q131" s="77" t="s">
        <v>147</v>
      </c>
      <c r="R131" s="77" t="s">
        <v>148</v>
      </c>
      <c r="S131" s="77" t="s">
        <v>149</v>
      </c>
      <c r="T131" s="78" t="s">
        <v>150</v>
      </c>
      <c r="U131" s="161"/>
      <c r="V131" s="161"/>
      <c r="W131" s="161"/>
      <c r="X131" s="161"/>
      <c r="Y131" s="161"/>
      <c r="Z131" s="161"/>
      <c r="AA131" s="161"/>
      <c r="AB131" s="161"/>
      <c r="AC131" s="161"/>
      <c r="AD131" s="161"/>
      <c r="AE131" s="161"/>
    </row>
    <row r="132" spans="1:65" s="2" customFormat="1" ht="22.9" customHeight="1">
      <c r="A132" s="35"/>
      <c r="B132" s="36"/>
      <c r="C132" s="83" t="s">
        <v>151</v>
      </c>
      <c r="D132" s="37"/>
      <c r="E132" s="37"/>
      <c r="F132" s="37"/>
      <c r="G132" s="37"/>
      <c r="H132" s="37"/>
      <c r="I132" s="37"/>
      <c r="J132" s="168">
        <f>BK132</f>
        <v>0</v>
      </c>
      <c r="K132" s="37"/>
      <c r="L132" s="40"/>
      <c r="M132" s="79"/>
      <c r="N132" s="169"/>
      <c r="O132" s="80"/>
      <c r="P132" s="170">
        <f>P133+P260+P284</f>
        <v>0</v>
      </c>
      <c r="Q132" s="80"/>
      <c r="R132" s="170">
        <f>R133+R260+R284</f>
        <v>26.960692153000004</v>
      </c>
      <c r="S132" s="80"/>
      <c r="T132" s="171">
        <f>T133+T260+T284</f>
        <v>35.133758520000001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75</v>
      </c>
      <c r="AU132" s="18" t="s">
        <v>122</v>
      </c>
      <c r="BK132" s="172">
        <f>BK133+BK260+BK284</f>
        <v>0</v>
      </c>
    </row>
    <row r="133" spans="1:65" s="12" customFormat="1" ht="25.9" customHeight="1">
      <c r="B133" s="173"/>
      <c r="C133" s="174"/>
      <c r="D133" s="175" t="s">
        <v>75</v>
      </c>
      <c r="E133" s="176" t="s">
        <v>152</v>
      </c>
      <c r="F133" s="176" t="s">
        <v>153</v>
      </c>
      <c r="G133" s="174"/>
      <c r="H133" s="174"/>
      <c r="I133" s="177"/>
      <c r="J133" s="178">
        <f>BK133</f>
        <v>0</v>
      </c>
      <c r="K133" s="174"/>
      <c r="L133" s="179"/>
      <c r="M133" s="180"/>
      <c r="N133" s="181"/>
      <c r="O133" s="181"/>
      <c r="P133" s="182">
        <f>P134+P169+P184+P204+P229+P234+P251+P258</f>
        <v>0</v>
      </c>
      <c r="Q133" s="181"/>
      <c r="R133" s="182">
        <f>R134+R169+R184+R204+R229+R234+R251+R258</f>
        <v>26.693124858000004</v>
      </c>
      <c r="S133" s="181"/>
      <c r="T133" s="183">
        <f>T134+T169+T184+T204+T229+T234+T251+T258</f>
        <v>35.057483519999998</v>
      </c>
      <c r="AR133" s="184" t="s">
        <v>84</v>
      </c>
      <c r="AT133" s="185" t="s">
        <v>75</v>
      </c>
      <c r="AU133" s="185" t="s">
        <v>76</v>
      </c>
      <c r="AY133" s="184" t="s">
        <v>154</v>
      </c>
      <c r="BK133" s="186">
        <f>BK134+BK169+BK184+BK204+BK229+BK234+BK251+BK258</f>
        <v>0</v>
      </c>
    </row>
    <row r="134" spans="1:65" s="12" customFormat="1" ht="22.9" customHeight="1">
      <c r="B134" s="173"/>
      <c r="C134" s="174"/>
      <c r="D134" s="175" t="s">
        <v>75</v>
      </c>
      <c r="E134" s="187" t="s">
        <v>84</v>
      </c>
      <c r="F134" s="187" t="s">
        <v>155</v>
      </c>
      <c r="G134" s="174"/>
      <c r="H134" s="174"/>
      <c r="I134" s="177"/>
      <c r="J134" s="188">
        <f>BK134</f>
        <v>0</v>
      </c>
      <c r="K134" s="174"/>
      <c r="L134" s="179"/>
      <c r="M134" s="180"/>
      <c r="N134" s="181"/>
      <c r="O134" s="181"/>
      <c r="P134" s="182">
        <f>SUM(P135:P168)</f>
        <v>0</v>
      </c>
      <c r="Q134" s="181"/>
      <c r="R134" s="182">
        <f>SUM(R135:R168)</f>
        <v>0</v>
      </c>
      <c r="S134" s="181"/>
      <c r="T134" s="183">
        <f>SUM(T135:T168)</f>
        <v>17.771099999999997</v>
      </c>
      <c r="AR134" s="184" t="s">
        <v>84</v>
      </c>
      <c r="AT134" s="185" t="s">
        <v>75</v>
      </c>
      <c r="AU134" s="185" t="s">
        <v>84</v>
      </c>
      <c r="AY134" s="184" t="s">
        <v>154</v>
      </c>
      <c r="BK134" s="186">
        <f>SUM(BK135:BK168)</f>
        <v>0</v>
      </c>
    </row>
    <row r="135" spans="1:65" s="2" customFormat="1" ht="24.2" customHeight="1">
      <c r="A135" s="35"/>
      <c r="B135" s="36"/>
      <c r="C135" s="189" t="s">
        <v>84</v>
      </c>
      <c r="D135" s="189" t="s">
        <v>156</v>
      </c>
      <c r="E135" s="190" t="s">
        <v>157</v>
      </c>
      <c r="F135" s="191" t="s">
        <v>158</v>
      </c>
      <c r="G135" s="192" t="s">
        <v>159</v>
      </c>
      <c r="H135" s="193">
        <v>10.1</v>
      </c>
      <c r="I135" s="194"/>
      <c r="J135" s="195">
        <f>ROUND(I135*H135,2)</f>
        <v>0</v>
      </c>
      <c r="K135" s="196"/>
      <c r="L135" s="40"/>
      <c r="M135" s="197" t="s">
        <v>1</v>
      </c>
      <c r="N135" s="198" t="s">
        <v>42</v>
      </c>
      <c r="O135" s="72"/>
      <c r="P135" s="199">
        <f>O135*H135</f>
        <v>0</v>
      </c>
      <c r="Q135" s="199">
        <v>0</v>
      </c>
      <c r="R135" s="199">
        <f>Q135*H135</f>
        <v>0</v>
      </c>
      <c r="S135" s="199">
        <v>0.255</v>
      </c>
      <c r="T135" s="200">
        <f>S135*H135</f>
        <v>2.5754999999999999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1" t="s">
        <v>160</v>
      </c>
      <c r="AT135" s="201" t="s">
        <v>156</v>
      </c>
      <c r="AU135" s="201" t="s">
        <v>93</v>
      </c>
      <c r="AY135" s="18" t="s">
        <v>154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8" t="s">
        <v>93</v>
      </c>
      <c r="BK135" s="202">
        <f>ROUND(I135*H135,2)</f>
        <v>0</v>
      </c>
      <c r="BL135" s="18" t="s">
        <v>160</v>
      </c>
      <c r="BM135" s="201" t="s">
        <v>161</v>
      </c>
    </row>
    <row r="136" spans="1:65" s="13" customFormat="1">
      <c r="B136" s="203"/>
      <c r="C136" s="204"/>
      <c r="D136" s="205" t="s">
        <v>162</v>
      </c>
      <c r="E136" s="206" t="s">
        <v>1</v>
      </c>
      <c r="F136" s="207" t="s">
        <v>163</v>
      </c>
      <c r="G136" s="204"/>
      <c r="H136" s="206" t="s">
        <v>1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162</v>
      </c>
      <c r="AU136" s="213" t="s">
        <v>93</v>
      </c>
      <c r="AV136" s="13" t="s">
        <v>84</v>
      </c>
      <c r="AW136" s="13" t="s">
        <v>32</v>
      </c>
      <c r="AX136" s="13" t="s">
        <v>76</v>
      </c>
      <c r="AY136" s="213" t="s">
        <v>154</v>
      </c>
    </row>
    <row r="137" spans="1:65" s="14" customFormat="1">
      <c r="B137" s="214"/>
      <c r="C137" s="215"/>
      <c r="D137" s="205" t="s">
        <v>162</v>
      </c>
      <c r="E137" s="216" t="s">
        <v>1</v>
      </c>
      <c r="F137" s="217" t="s">
        <v>164</v>
      </c>
      <c r="G137" s="215"/>
      <c r="H137" s="218">
        <v>10.1</v>
      </c>
      <c r="I137" s="219"/>
      <c r="J137" s="215"/>
      <c r="K137" s="215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162</v>
      </c>
      <c r="AU137" s="224" t="s">
        <v>93</v>
      </c>
      <c r="AV137" s="14" t="s">
        <v>93</v>
      </c>
      <c r="AW137" s="14" t="s">
        <v>32</v>
      </c>
      <c r="AX137" s="14" t="s">
        <v>84</v>
      </c>
      <c r="AY137" s="224" t="s">
        <v>154</v>
      </c>
    </row>
    <row r="138" spans="1:65" s="2" customFormat="1" ht="24.2" customHeight="1">
      <c r="A138" s="35"/>
      <c r="B138" s="36"/>
      <c r="C138" s="189" t="s">
        <v>93</v>
      </c>
      <c r="D138" s="189" t="s">
        <v>156</v>
      </c>
      <c r="E138" s="190" t="s">
        <v>165</v>
      </c>
      <c r="F138" s="191" t="s">
        <v>166</v>
      </c>
      <c r="G138" s="192" t="s">
        <v>159</v>
      </c>
      <c r="H138" s="193">
        <v>19.707999999999998</v>
      </c>
      <c r="I138" s="194"/>
      <c r="J138" s="195">
        <f>ROUND(I138*H138,2)</f>
        <v>0</v>
      </c>
      <c r="K138" s="196"/>
      <c r="L138" s="40"/>
      <c r="M138" s="197" t="s">
        <v>1</v>
      </c>
      <c r="N138" s="198" t="s">
        <v>42</v>
      </c>
      <c r="O138" s="72"/>
      <c r="P138" s="199">
        <f>O138*H138</f>
        <v>0</v>
      </c>
      <c r="Q138" s="199">
        <v>0</v>
      </c>
      <c r="R138" s="199">
        <f>Q138*H138</f>
        <v>0</v>
      </c>
      <c r="S138" s="199">
        <v>0.26</v>
      </c>
      <c r="T138" s="200">
        <f>S138*H138</f>
        <v>5.1240800000000002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1" t="s">
        <v>160</v>
      </c>
      <c r="AT138" s="201" t="s">
        <v>156</v>
      </c>
      <c r="AU138" s="201" t="s">
        <v>93</v>
      </c>
      <c r="AY138" s="18" t="s">
        <v>154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8" t="s">
        <v>93</v>
      </c>
      <c r="BK138" s="202">
        <f>ROUND(I138*H138,2)</f>
        <v>0</v>
      </c>
      <c r="BL138" s="18" t="s">
        <v>160</v>
      </c>
      <c r="BM138" s="201" t="s">
        <v>167</v>
      </c>
    </row>
    <row r="139" spans="1:65" s="13" customFormat="1">
      <c r="B139" s="203"/>
      <c r="C139" s="204"/>
      <c r="D139" s="205" t="s">
        <v>162</v>
      </c>
      <c r="E139" s="206" t="s">
        <v>1</v>
      </c>
      <c r="F139" s="207" t="s">
        <v>168</v>
      </c>
      <c r="G139" s="204"/>
      <c r="H139" s="206" t="s">
        <v>1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162</v>
      </c>
      <c r="AU139" s="213" t="s">
        <v>93</v>
      </c>
      <c r="AV139" s="13" t="s">
        <v>84</v>
      </c>
      <c r="AW139" s="13" t="s">
        <v>32</v>
      </c>
      <c r="AX139" s="13" t="s">
        <v>76</v>
      </c>
      <c r="AY139" s="213" t="s">
        <v>154</v>
      </c>
    </row>
    <row r="140" spans="1:65" s="14" customFormat="1">
      <c r="B140" s="214"/>
      <c r="C140" s="215"/>
      <c r="D140" s="205" t="s">
        <v>162</v>
      </c>
      <c r="E140" s="216" t="s">
        <v>1</v>
      </c>
      <c r="F140" s="217" t="s">
        <v>169</v>
      </c>
      <c r="G140" s="215"/>
      <c r="H140" s="218">
        <v>19.707999999999998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162</v>
      </c>
      <c r="AU140" s="224" t="s">
        <v>93</v>
      </c>
      <c r="AV140" s="14" t="s">
        <v>93</v>
      </c>
      <c r="AW140" s="14" t="s">
        <v>32</v>
      </c>
      <c r="AX140" s="14" t="s">
        <v>84</v>
      </c>
      <c r="AY140" s="224" t="s">
        <v>154</v>
      </c>
    </row>
    <row r="141" spans="1:65" s="2" customFormat="1" ht="24.2" customHeight="1">
      <c r="A141" s="35"/>
      <c r="B141" s="36"/>
      <c r="C141" s="189" t="s">
        <v>97</v>
      </c>
      <c r="D141" s="189" t="s">
        <v>156</v>
      </c>
      <c r="E141" s="190" t="s">
        <v>170</v>
      </c>
      <c r="F141" s="191" t="s">
        <v>171</v>
      </c>
      <c r="G141" s="192" t="s">
        <v>159</v>
      </c>
      <c r="H141" s="193">
        <v>19.707999999999998</v>
      </c>
      <c r="I141" s="194"/>
      <c r="J141" s="195">
        <f>ROUND(I141*H141,2)</f>
        <v>0</v>
      </c>
      <c r="K141" s="196"/>
      <c r="L141" s="40"/>
      <c r="M141" s="197" t="s">
        <v>1</v>
      </c>
      <c r="N141" s="198" t="s">
        <v>42</v>
      </c>
      <c r="O141" s="72"/>
      <c r="P141" s="199">
        <f>O141*H141</f>
        <v>0</v>
      </c>
      <c r="Q141" s="199">
        <v>0</v>
      </c>
      <c r="R141" s="199">
        <f>Q141*H141</f>
        <v>0</v>
      </c>
      <c r="S141" s="199">
        <v>0.44</v>
      </c>
      <c r="T141" s="200">
        <f>S141*H141</f>
        <v>8.6715199999999992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1" t="s">
        <v>160</v>
      </c>
      <c r="AT141" s="201" t="s">
        <v>156</v>
      </c>
      <c r="AU141" s="201" t="s">
        <v>93</v>
      </c>
      <c r="AY141" s="18" t="s">
        <v>154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8" t="s">
        <v>93</v>
      </c>
      <c r="BK141" s="202">
        <f>ROUND(I141*H141,2)</f>
        <v>0</v>
      </c>
      <c r="BL141" s="18" t="s">
        <v>160</v>
      </c>
      <c r="BM141" s="201" t="s">
        <v>172</v>
      </c>
    </row>
    <row r="142" spans="1:65" s="13" customFormat="1">
      <c r="B142" s="203"/>
      <c r="C142" s="204"/>
      <c r="D142" s="205" t="s">
        <v>162</v>
      </c>
      <c r="E142" s="206" t="s">
        <v>1</v>
      </c>
      <c r="F142" s="207" t="s">
        <v>173</v>
      </c>
      <c r="G142" s="204"/>
      <c r="H142" s="206" t="s">
        <v>1</v>
      </c>
      <c r="I142" s="208"/>
      <c r="J142" s="204"/>
      <c r="K142" s="204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162</v>
      </c>
      <c r="AU142" s="213" t="s">
        <v>93</v>
      </c>
      <c r="AV142" s="13" t="s">
        <v>84</v>
      </c>
      <c r="AW142" s="13" t="s">
        <v>32</v>
      </c>
      <c r="AX142" s="13" t="s">
        <v>76</v>
      </c>
      <c r="AY142" s="213" t="s">
        <v>154</v>
      </c>
    </row>
    <row r="143" spans="1:65" s="14" customFormat="1">
      <c r="B143" s="214"/>
      <c r="C143" s="215"/>
      <c r="D143" s="205" t="s">
        <v>162</v>
      </c>
      <c r="E143" s="216" t="s">
        <v>1</v>
      </c>
      <c r="F143" s="217" t="s">
        <v>169</v>
      </c>
      <c r="G143" s="215"/>
      <c r="H143" s="218">
        <v>19.707999999999998</v>
      </c>
      <c r="I143" s="219"/>
      <c r="J143" s="215"/>
      <c r="K143" s="215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162</v>
      </c>
      <c r="AU143" s="224" t="s">
        <v>93</v>
      </c>
      <c r="AV143" s="14" t="s">
        <v>93</v>
      </c>
      <c r="AW143" s="14" t="s">
        <v>32</v>
      </c>
      <c r="AX143" s="14" t="s">
        <v>84</v>
      </c>
      <c r="AY143" s="224" t="s">
        <v>154</v>
      </c>
    </row>
    <row r="144" spans="1:65" s="2" customFormat="1" ht="16.5" customHeight="1">
      <c r="A144" s="35"/>
      <c r="B144" s="36"/>
      <c r="C144" s="189" t="s">
        <v>160</v>
      </c>
      <c r="D144" s="189" t="s">
        <v>156</v>
      </c>
      <c r="E144" s="190" t="s">
        <v>174</v>
      </c>
      <c r="F144" s="191" t="s">
        <v>175</v>
      </c>
      <c r="G144" s="192" t="s">
        <v>176</v>
      </c>
      <c r="H144" s="193">
        <v>7</v>
      </c>
      <c r="I144" s="194"/>
      <c r="J144" s="195">
        <f>ROUND(I144*H144,2)</f>
        <v>0</v>
      </c>
      <c r="K144" s="196"/>
      <c r="L144" s="40"/>
      <c r="M144" s="197" t="s">
        <v>1</v>
      </c>
      <c r="N144" s="198" t="s">
        <v>42</v>
      </c>
      <c r="O144" s="72"/>
      <c r="P144" s="199">
        <f>O144*H144</f>
        <v>0</v>
      </c>
      <c r="Q144" s="199">
        <v>0</v>
      </c>
      <c r="R144" s="199">
        <f>Q144*H144</f>
        <v>0</v>
      </c>
      <c r="S144" s="199">
        <v>0.2</v>
      </c>
      <c r="T144" s="200">
        <f>S144*H144</f>
        <v>1.4000000000000001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1" t="s">
        <v>160</v>
      </c>
      <c r="AT144" s="201" t="s">
        <v>156</v>
      </c>
      <c r="AU144" s="201" t="s">
        <v>93</v>
      </c>
      <c r="AY144" s="18" t="s">
        <v>154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8" t="s">
        <v>93</v>
      </c>
      <c r="BK144" s="202">
        <f>ROUND(I144*H144,2)</f>
        <v>0</v>
      </c>
      <c r="BL144" s="18" t="s">
        <v>160</v>
      </c>
      <c r="BM144" s="201" t="s">
        <v>177</v>
      </c>
    </row>
    <row r="145" spans="1:65" s="13" customFormat="1">
      <c r="B145" s="203"/>
      <c r="C145" s="204"/>
      <c r="D145" s="205" t="s">
        <v>162</v>
      </c>
      <c r="E145" s="206" t="s">
        <v>1</v>
      </c>
      <c r="F145" s="207" t="s">
        <v>178</v>
      </c>
      <c r="G145" s="204"/>
      <c r="H145" s="206" t="s">
        <v>1</v>
      </c>
      <c r="I145" s="208"/>
      <c r="J145" s="204"/>
      <c r="K145" s="204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162</v>
      </c>
      <c r="AU145" s="213" t="s">
        <v>93</v>
      </c>
      <c r="AV145" s="13" t="s">
        <v>84</v>
      </c>
      <c r="AW145" s="13" t="s">
        <v>32</v>
      </c>
      <c r="AX145" s="13" t="s">
        <v>76</v>
      </c>
      <c r="AY145" s="213" t="s">
        <v>154</v>
      </c>
    </row>
    <row r="146" spans="1:65" s="14" customFormat="1">
      <c r="B146" s="214"/>
      <c r="C146" s="215"/>
      <c r="D146" s="205" t="s">
        <v>162</v>
      </c>
      <c r="E146" s="216" t="s">
        <v>1</v>
      </c>
      <c r="F146" s="217" t="s">
        <v>179</v>
      </c>
      <c r="G146" s="215"/>
      <c r="H146" s="218">
        <v>7</v>
      </c>
      <c r="I146" s="219"/>
      <c r="J146" s="215"/>
      <c r="K146" s="215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162</v>
      </c>
      <c r="AU146" s="224" t="s">
        <v>93</v>
      </c>
      <c r="AV146" s="14" t="s">
        <v>93</v>
      </c>
      <c r="AW146" s="14" t="s">
        <v>32</v>
      </c>
      <c r="AX146" s="14" t="s">
        <v>84</v>
      </c>
      <c r="AY146" s="224" t="s">
        <v>154</v>
      </c>
    </row>
    <row r="147" spans="1:65" s="2" customFormat="1" ht="24.2" customHeight="1">
      <c r="A147" s="35"/>
      <c r="B147" s="36"/>
      <c r="C147" s="189" t="s">
        <v>180</v>
      </c>
      <c r="D147" s="189" t="s">
        <v>156</v>
      </c>
      <c r="E147" s="190" t="s">
        <v>181</v>
      </c>
      <c r="F147" s="191" t="s">
        <v>182</v>
      </c>
      <c r="G147" s="192" t="s">
        <v>183</v>
      </c>
      <c r="H147" s="193">
        <v>37.514000000000003</v>
      </c>
      <c r="I147" s="194"/>
      <c r="J147" s="195">
        <f>ROUND(I147*H147,2)</f>
        <v>0</v>
      </c>
      <c r="K147" s="196"/>
      <c r="L147" s="40"/>
      <c r="M147" s="197" t="s">
        <v>1</v>
      </c>
      <c r="N147" s="198" t="s">
        <v>42</v>
      </c>
      <c r="O147" s="7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1" t="s">
        <v>160</v>
      </c>
      <c r="AT147" s="201" t="s">
        <v>156</v>
      </c>
      <c r="AU147" s="201" t="s">
        <v>93</v>
      </c>
      <c r="AY147" s="18" t="s">
        <v>154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8" t="s">
        <v>93</v>
      </c>
      <c r="BK147" s="202">
        <f>ROUND(I147*H147,2)</f>
        <v>0</v>
      </c>
      <c r="BL147" s="18" t="s">
        <v>160</v>
      </c>
      <c r="BM147" s="201" t="s">
        <v>184</v>
      </c>
    </row>
    <row r="148" spans="1:65" s="13" customFormat="1" ht="33.75">
      <c r="B148" s="203"/>
      <c r="C148" s="204"/>
      <c r="D148" s="205" t="s">
        <v>162</v>
      </c>
      <c r="E148" s="206" t="s">
        <v>1</v>
      </c>
      <c r="F148" s="207" t="s">
        <v>185</v>
      </c>
      <c r="G148" s="204"/>
      <c r="H148" s="206" t="s">
        <v>1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162</v>
      </c>
      <c r="AU148" s="213" t="s">
        <v>93</v>
      </c>
      <c r="AV148" s="13" t="s">
        <v>84</v>
      </c>
      <c r="AW148" s="13" t="s">
        <v>32</v>
      </c>
      <c r="AX148" s="13" t="s">
        <v>76</v>
      </c>
      <c r="AY148" s="213" t="s">
        <v>154</v>
      </c>
    </row>
    <row r="149" spans="1:65" s="13" customFormat="1" ht="33.75">
      <c r="B149" s="203"/>
      <c r="C149" s="204"/>
      <c r="D149" s="205" t="s">
        <v>162</v>
      </c>
      <c r="E149" s="206" t="s">
        <v>1</v>
      </c>
      <c r="F149" s="207" t="s">
        <v>186</v>
      </c>
      <c r="G149" s="204"/>
      <c r="H149" s="206" t="s">
        <v>1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162</v>
      </c>
      <c r="AU149" s="213" t="s">
        <v>93</v>
      </c>
      <c r="AV149" s="13" t="s">
        <v>84</v>
      </c>
      <c r="AW149" s="13" t="s">
        <v>32</v>
      </c>
      <c r="AX149" s="13" t="s">
        <v>76</v>
      </c>
      <c r="AY149" s="213" t="s">
        <v>154</v>
      </c>
    </row>
    <row r="150" spans="1:65" s="14" customFormat="1">
      <c r="B150" s="214"/>
      <c r="C150" s="215"/>
      <c r="D150" s="205" t="s">
        <v>162</v>
      </c>
      <c r="E150" s="216" t="s">
        <v>1</v>
      </c>
      <c r="F150" s="217" t="s">
        <v>187</v>
      </c>
      <c r="G150" s="215"/>
      <c r="H150" s="218">
        <v>18.526</v>
      </c>
      <c r="I150" s="219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162</v>
      </c>
      <c r="AU150" s="224" t="s">
        <v>93</v>
      </c>
      <c r="AV150" s="14" t="s">
        <v>93</v>
      </c>
      <c r="AW150" s="14" t="s">
        <v>32</v>
      </c>
      <c r="AX150" s="14" t="s">
        <v>76</v>
      </c>
      <c r="AY150" s="224" t="s">
        <v>154</v>
      </c>
    </row>
    <row r="151" spans="1:65" s="14" customFormat="1">
      <c r="B151" s="214"/>
      <c r="C151" s="215"/>
      <c r="D151" s="205" t="s">
        <v>162</v>
      </c>
      <c r="E151" s="216" t="s">
        <v>1</v>
      </c>
      <c r="F151" s="217" t="s">
        <v>188</v>
      </c>
      <c r="G151" s="215"/>
      <c r="H151" s="218">
        <v>18.988</v>
      </c>
      <c r="I151" s="219"/>
      <c r="J151" s="215"/>
      <c r="K151" s="215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162</v>
      </c>
      <c r="AU151" s="224" t="s">
        <v>93</v>
      </c>
      <c r="AV151" s="14" t="s">
        <v>93</v>
      </c>
      <c r="AW151" s="14" t="s">
        <v>32</v>
      </c>
      <c r="AX151" s="14" t="s">
        <v>76</v>
      </c>
      <c r="AY151" s="224" t="s">
        <v>154</v>
      </c>
    </row>
    <row r="152" spans="1:65" s="15" customFormat="1">
      <c r="B152" s="225"/>
      <c r="C152" s="226"/>
      <c r="D152" s="205" t="s">
        <v>162</v>
      </c>
      <c r="E152" s="227" t="s">
        <v>1</v>
      </c>
      <c r="F152" s="228" t="s">
        <v>189</v>
      </c>
      <c r="G152" s="226"/>
      <c r="H152" s="229">
        <v>37.514000000000003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AT152" s="235" t="s">
        <v>162</v>
      </c>
      <c r="AU152" s="235" t="s">
        <v>93</v>
      </c>
      <c r="AV152" s="15" t="s">
        <v>160</v>
      </c>
      <c r="AW152" s="15" t="s">
        <v>32</v>
      </c>
      <c r="AX152" s="15" t="s">
        <v>84</v>
      </c>
      <c r="AY152" s="235" t="s">
        <v>154</v>
      </c>
    </row>
    <row r="153" spans="1:65" s="2" customFormat="1" ht="37.9" customHeight="1">
      <c r="A153" s="35"/>
      <c r="B153" s="36"/>
      <c r="C153" s="189" t="s">
        <v>190</v>
      </c>
      <c r="D153" s="189" t="s">
        <v>156</v>
      </c>
      <c r="E153" s="190" t="s">
        <v>191</v>
      </c>
      <c r="F153" s="191" t="s">
        <v>192</v>
      </c>
      <c r="G153" s="192" t="s">
        <v>183</v>
      </c>
      <c r="H153" s="193">
        <v>9.3789999999999996</v>
      </c>
      <c r="I153" s="194"/>
      <c r="J153" s="195">
        <f>ROUND(I153*H153,2)</f>
        <v>0</v>
      </c>
      <c r="K153" s="196"/>
      <c r="L153" s="40"/>
      <c r="M153" s="197" t="s">
        <v>1</v>
      </c>
      <c r="N153" s="198" t="s">
        <v>42</v>
      </c>
      <c r="O153" s="72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1" t="s">
        <v>160</v>
      </c>
      <c r="AT153" s="201" t="s">
        <v>156</v>
      </c>
      <c r="AU153" s="201" t="s">
        <v>93</v>
      </c>
      <c r="AY153" s="18" t="s">
        <v>154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8" t="s">
        <v>93</v>
      </c>
      <c r="BK153" s="202">
        <f>ROUND(I153*H153,2)</f>
        <v>0</v>
      </c>
      <c r="BL153" s="18" t="s">
        <v>160</v>
      </c>
      <c r="BM153" s="201" t="s">
        <v>193</v>
      </c>
    </row>
    <row r="154" spans="1:65" s="14" customFormat="1">
      <c r="B154" s="214"/>
      <c r="C154" s="215"/>
      <c r="D154" s="205" t="s">
        <v>162</v>
      </c>
      <c r="E154" s="216" t="s">
        <v>1</v>
      </c>
      <c r="F154" s="217" t="s">
        <v>115</v>
      </c>
      <c r="G154" s="215"/>
      <c r="H154" s="218">
        <v>9.3789999999999996</v>
      </c>
      <c r="I154" s="219"/>
      <c r="J154" s="215"/>
      <c r="K154" s="215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162</v>
      </c>
      <c r="AU154" s="224" t="s">
        <v>93</v>
      </c>
      <c r="AV154" s="14" t="s">
        <v>93</v>
      </c>
      <c r="AW154" s="14" t="s">
        <v>32</v>
      </c>
      <c r="AX154" s="14" t="s">
        <v>84</v>
      </c>
      <c r="AY154" s="224" t="s">
        <v>154</v>
      </c>
    </row>
    <row r="155" spans="1:65" s="2" customFormat="1" ht="37.9" customHeight="1">
      <c r="A155" s="35"/>
      <c r="B155" s="36"/>
      <c r="C155" s="189" t="s">
        <v>179</v>
      </c>
      <c r="D155" s="189" t="s">
        <v>156</v>
      </c>
      <c r="E155" s="190" t="s">
        <v>194</v>
      </c>
      <c r="F155" s="191" t="s">
        <v>195</v>
      </c>
      <c r="G155" s="192" t="s">
        <v>183</v>
      </c>
      <c r="H155" s="193">
        <v>9.3789999999999996</v>
      </c>
      <c r="I155" s="194"/>
      <c r="J155" s="195">
        <f>ROUND(I155*H155,2)</f>
        <v>0</v>
      </c>
      <c r="K155" s="196"/>
      <c r="L155" s="40"/>
      <c r="M155" s="197" t="s">
        <v>1</v>
      </c>
      <c r="N155" s="198" t="s">
        <v>42</v>
      </c>
      <c r="O155" s="72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1" t="s">
        <v>160</v>
      </c>
      <c r="AT155" s="201" t="s">
        <v>156</v>
      </c>
      <c r="AU155" s="201" t="s">
        <v>93</v>
      </c>
      <c r="AY155" s="18" t="s">
        <v>154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8" t="s">
        <v>93</v>
      </c>
      <c r="BK155" s="202">
        <f>ROUND(I155*H155,2)</f>
        <v>0</v>
      </c>
      <c r="BL155" s="18" t="s">
        <v>160</v>
      </c>
      <c r="BM155" s="201" t="s">
        <v>196</v>
      </c>
    </row>
    <row r="156" spans="1:65" s="14" customFormat="1">
      <c r="B156" s="214"/>
      <c r="C156" s="215"/>
      <c r="D156" s="205" t="s">
        <v>162</v>
      </c>
      <c r="E156" s="216" t="s">
        <v>1</v>
      </c>
      <c r="F156" s="217" t="s">
        <v>115</v>
      </c>
      <c r="G156" s="215"/>
      <c r="H156" s="218">
        <v>9.3789999999999996</v>
      </c>
      <c r="I156" s="219"/>
      <c r="J156" s="215"/>
      <c r="K156" s="215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162</v>
      </c>
      <c r="AU156" s="224" t="s">
        <v>93</v>
      </c>
      <c r="AV156" s="14" t="s">
        <v>93</v>
      </c>
      <c r="AW156" s="14" t="s">
        <v>32</v>
      </c>
      <c r="AX156" s="14" t="s">
        <v>84</v>
      </c>
      <c r="AY156" s="224" t="s">
        <v>154</v>
      </c>
    </row>
    <row r="157" spans="1:65" s="2" customFormat="1" ht="37.9" customHeight="1">
      <c r="A157" s="35"/>
      <c r="B157" s="36"/>
      <c r="C157" s="189" t="s">
        <v>197</v>
      </c>
      <c r="D157" s="189" t="s">
        <v>156</v>
      </c>
      <c r="E157" s="190" t="s">
        <v>198</v>
      </c>
      <c r="F157" s="191" t="s">
        <v>199</v>
      </c>
      <c r="G157" s="192" t="s">
        <v>183</v>
      </c>
      <c r="H157" s="193">
        <v>9.3789999999999996</v>
      </c>
      <c r="I157" s="194"/>
      <c r="J157" s="195">
        <f>ROUND(I157*H157,2)</f>
        <v>0</v>
      </c>
      <c r="K157" s="196"/>
      <c r="L157" s="40"/>
      <c r="M157" s="197" t="s">
        <v>1</v>
      </c>
      <c r="N157" s="198" t="s">
        <v>42</v>
      </c>
      <c r="O157" s="72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1" t="s">
        <v>160</v>
      </c>
      <c r="AT157" s="201" t="s">
        <v>156</v>
      </c>
      <c r="AU157" s="201" t="s">
        <v>93</v>
      </c>
      <c r="AY157" s="18" t="s">
        <v>154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8" t="s">
        <v>93</v>
      </c>
      <c r="BK157" s="202">
        <f>ROUND(I157*H157,2)</f>
        <v>0</v>
      </c>
      <c r="BL157" s="18" t="s">
        <v>160</v>
      </c>
      <c r="BM157" s="201" t="s">
        <v>200</v>
      </c>
    </row>
    <row r="158" spans="1:65" s="14" customFormat="1">
      <c r="B158" s="214"/>
      <c r="C158" s="215"/>
      <c r="D158" s="205" t="s">
        <v>162</v>
      </c>
      <c r="E158" s="216" t="s">
        <v>115</v>
      </c>
      <c r="F158" s="217" t="s">
        <v>201</v>
      </c>
      <c r="G158" s="215"/>
      <c r="H158" s="218">
        <v>9.3789999999999996</v>
      </c>
      <c r="I158" s="219"/>
      <c r="J158" s="215"/>
      <c r="K158" s="215"/>
      <c r="L158" s="220"/>
      <c r="M158" s="221"/>
      <c r="N158" s="222"/>
      <c r="O158" s="222"/>
      <c r="P158" s="222"/>
      <c r="Q158" s="222"/>
      <c r="R158" s="222"/>
      <c r="S158" s="222"/>
      <c r="T158" s="223"/>
      <c r="AT158" s="224" t="s">
        <v>162</v>
      </c>
      <c r="AU158" s="224" t="s">
        <v>93</v>
      </c>
      <c r="AV158" s="14" t="s">
        <v>93</v>
      </c>
      <c r="AW158" s="14" t="s">
        <v>32</v>
      </c>
      <c r="AX158" s="14" t="s">
        <v>84</v>
      </c>
      <c r="AY158" s="224" t="s">
        <v>154</v>
      </c>
    </row>
    <row r="159" spans="1:65" s="2" customFormat="1" ht="24.2" customHeight="1">
      <c r="A159" s="35"/>
      <c r="B159" s="36"/>
      <c r="C159" s="189" t="s">
        <v>202</v>
      </c>
      <c r="D159" s="189" t="s">
        <v>156</v>
      </c>
      <c r="E159" s="190" t="s">
        <v>203</v>
      </c>
      <c r="F159" s="191" t="s">
        <v>204</v>
      </c>
      <c r="G159" s="192" t="s">
        <v>183</v>
      </c>
      <c r="H159" s="193">
        <v>9.3789999999999996</v>
      </c>
      <c r="I159" s="194"/>
      <c r="J159" s="195">
        <f>ROUND(I159*H159,2)</f>
        <v>0</v>
      </c>
      <c r="K159" s="196"/>
      <c r="L159" s="40"/>
      <c r="M159" s="197" t="s">
        <v>1</v>
      </c>
      <c r="N159" s="198" t="s">
        <v>42</v>
      </c>
      <c r="O159" s="72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1" t="s">
        <v>160</v>
      </c>
      <c r="AT159" s="201" t="s">
        <v>156</v>
      </c>
      <c r="AU159" s="201" t="s">
        <v>93</v>
      </c>
      <c r="AY159" s="18" t="s">
        <v>154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8" t="s">
        <v>93</v>
      </c>
      <c r="BK159" s="202">
        <f>ROUND(I159*H159,2)</f>
        <v>0</v>
      </c>
      <c r="BL159" s="18" t="s">
        <v>160</v>
      </c>
      <c r="BM159" s="201" t="s">
        <v>205</v>
      </c>
    </row>
    <row r="160" spans="1:65" s="14" customFormat="1">
      <c r="B160" s="214"/>
      <c r="C160" s="215"/>
      <c r="D160" s="205" t="s">
        <v>162</v>
      </c>
      <c r="E160" s="216" t="s">
        <v>1</v>
      </c>
      <c r="F160" s="217" t="s">
        <v>115</v>
      </c>
      <c r="G160" s="215"/>
      <c r="H160" s="218">
        <v>9.3789999999999996</v>
      </c>
      <c r="I160" s="219"/>
      <c r="J160" s="215"/>
      <c r="K160" s="215"/>
      <c r="L160" s="220"/>
      <c r="M160" s="221"/>
      <c r="N160" s="222"/>
      <c r="O160" s="222"/>
      <c r="P160" s="222"/>
      <c r="Q160" s="222"/>
      <c r="R160" s="222"/>
      <c r="S160" s="222"/>
      <c r="T160" s="223"/>
      <c r="AT160" s="224" t="s">
        <v>162</v>
      </c>
      <c r="AU160" s="224" t="s">
        <v>93</v>
      </c>
      <c r="AV160" s="14" t="s">
        <v>93</v>
      </c>
      <c r="AW160" s="14" t="s">
        <v>32</v>
      </c>
      <c r="AX160" s="14" t="s">
        <v>84</v>
      </c>
      <c r="AY160" s="224" t="s">
        <v>154</v>
      </c>
    </row>
    <row r="161" spans="1:65" s="2" customFormat="1" ht="24.2" customHeight="1">
      <c r="A161" s="35"/>
      <c r="B161" s="36"/>
      <c r="C161" s="189" t="s">
        <v>206</v>
      </c>
      <c r="D161" s="189" t="s">
        <v>156</v>
      </c>
      <c r="E161" s="190" t="s">
        <v>207</v>
      </c>
      <c r="F161" s="191" t="s">
        <v>208</v>
      </c>
      <c r="G161" s="192" t="s">
        <v>209</v>
      </c>
      <c r="H161" s="193">
        <v>17.82</v>
      </c>
      <c r="I161" s="194"/>
      <c r="J161" s="195">
        <f>ROUND(I161*H161,2)</f>
        <v>0</v>
      </c>
      <c r="K161" s="196"/>
      <c r="L161" s="40"/>
      <c r="M161" s="197" t="s">
        <v>1</v>
      </c>
      <c r="N161" s="198" t="s">
        <v>42</v>
      </c>
      <c r="O161" s="72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1" t="s">
        <v>160</v>
      </c>
      <c r="AT161" s="201" t="s">
        <v>156</v>
      </c>
      <c r="AU161" s="201" t="s">
        <v>93</v>
      </c>
      <c r="AY161" s="18" t="s">
        <v>154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8" t="s">
        <v>93</v>
      </c>
      <c r="BK161" s="202">
        <f>ROUND(I161*H161,2)</f>
        <v>0</v>
      </c>
      <c r="BL161" s="18" t="s">
        <v>160</v>
      </c>
      <c r="BM161" s="201" t="s">
        <v>210</v>
      </c>
    </row>
    <row r="162" spans="1:65" s="14" customFormat="1">
      <c r="B162" s="214"/>
      <c r="C162" s="215"/>
      <c r="D162" s="205" t="s">
        <v>162</v>
      </c>
      <c r="E162" s="216" t="s">
        <v>1</v>
      </c>
      <c r="F162" s="217" t="s">
        <v>211</v>
      </c>
      <c r="G162" s="215"/>
      <c r="H162" s="218">
        <v>17.82</v>
      </c>
      <c r="I162" s="219"/>
      <c r="J162" s="215"/>
      <c r="K162" s="215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162</v>
      </c>
      <c r="AU162" s="224" t="s">
        <v>93</v>
      </c>
      <c r="AV162" s="14" t="s">
        <v>93</v>
      </c>
      <c r="AW162" s="14" t="s">
        <v>32</v>
      </c>
      <c r="AX162" s="14" t="s">
        <v>84</v>
      </c>
      <c r="AY162" s="224" t="s">
        <v>154</v>
      </c>
    </row>
    <row r="163" spans="1:65" s="2" customFormat="1" ht="24.2" customHeight="1">
      <c r="A163" s="35"/>
      <c r="B163" s="36"/>
      <c r="C163" s="189" t="s">
        <v>212</v>
      </c>
      <c r="D163" s="189" t="s">
        <v>156</v>
      </c>
      <c r="E163" s="190" t="s">
        <v>213</v>
      </c>
      <c r="F163" s="191" t="s">
        <v>214</v>
      </c>
      <c r="G163" s="192" t="s">
        <v>183</v>
      </c>
      <c r="H163" s="193">
        <v>28.135000000000002</v>
      </c>
      <c r="I163" s="194"/>
      <c r="J163" s="195">
        <f>ROUND(I163*H163,2)</f>
        <v>0</v>
      </c>
      <c r="K163" s="196"/>
      <c r="L163" s="40"/>
      <c r="M163" s="197" t="s">
        <v>1</v>
      </c>
      <c r="N163" s="198" t="s">
        <v>42</v>
      </c>
      <c r="O163" s="72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1" t="s">
        <v>160</v>
      </c>
      <c r="AT163" s="201" t="s">
        <v>156</v>
      </c>
      <c r="AU163" s="201" t="s">
        <v>93</v>
      </c>
      <c r="AY163" s="18" t="s">
        <v>154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8" t="s">
        <v>93</v>
      </c>
      <c r="BK163" s="202">
        <f>ROUND(I163*H163,2)</f>
        <v>0</v>
      </c>
      <c r="BL163" s="18" t="s">
        <v>160</v>
      </c>
      <c r="BM163" s="201" t="s">
        <v>215</v>
      </c>
    </row>
    <row r="164" spans="1:65" s="14" customFormat="1">
      <c r="B164" s="214"/>
      <c r="C164" s="215"/>
      <c r="D164" s="205" t="s">
        <v>162</v>
      </c>
      <c r="E164" s="216" t="s">
        <v>1</v>
      </c>
      <c r="F164" s="217" t="s">
        <v>216</v>
      </c>
      <c r="G164" s="215"/>
      <c r="H164" s="218">
        <v>13.894</v>
      </c>
      <c r="I164" s="219"/>
      <c r="J164" s="215"/>
      <c r="K164" s="215"/>
      <c r="L164" s="220"/>
      <c r="M164" s="221"/>
      <c r="N164" s="222"/>
      <c r="O164" s="222"/>
      <c r="P164" s="222"/>
      <c r="Q164" s="222"/>
      <c r="R164" s="222"/>
      <c r="S164" s="222"/>
      <c r="T164" s="223"/>
      <c r="AT164" s="224" t="s">
        <v>162</v>
      </c>
      <c r="AU164" s="224" t="s">
        <v>93</v>
      </c>
      <c r="AV164" s="14" t="s">
        <v>93</v>
      </c>
      <c r="AW164" s="14" t="s">
        <v>32</v>
      </c>
      <c r="AX164" s="14" t="s">
        <v>76</v>
      </c>
      <c r="AY164" s="224" t="s">
        <v>154</v>
      </c>
    </row>
    <row r="165" spans="1:65" s="14" customFormat="1">
      <c r="B165" s="214"/>
      <c r="C165" s="215"/>
      <c r="D165" s="205" t="s">
        <v>162</v>
      </c>
      <c r="E165" s="216" t="s">
        <v>1</v>
      </c>
      <c r="F165" s="217" t="s">
        <v>217</v>
      </c>
      <c r="G165" s="215"/>
      <c r="H165" s="218">
        <v>14.241</v>
      </c>
      <c r="I165" s="219"/>
      <c r="J165" s="215"/>
      <c r="K165" s="215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162</v>
      </c>
      <c r="AU165" s="224" t="s">
        <v>93</v>
      </c>
      <c r="AV165" s="14" t="s">
        <v>93</v>
      </c>
      <c r="AW165" s="14" t="s">
        <v>32</v>
      </c>
      <c r="AX165" s="14" t="s">
        <v>76</v>
      </c>
      <c r="AY165" s="224" t="s">
        <v>154</v>
      </c>
    </row>
    <row r="166" spans="1:65" s="15" customFormat="1">
      <c r="B166" s="225"/>
      <c r="C166" s="226"/>
      <c r="D166" s="205" t="s">
        <v>162</v>
      </c>
      <c r="E166" s="227" t="s">
        <v>1</v>
      </c>
      <c r="F166" s="228" t="s">
        <v>189</v>
      </c>
      <c r="G166" s="226"/>
      <c r="H166" s="229">
        <v>28.135000000000002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162</v>
      </c>
      <c r="AU166" s="235" t="s">
        <v>93</v>
      </c>
      <c r="AV166" s="15" t="s">
        <v>160</v>
      </c>
      <c r="AW166" s="15" t="s">
        <v>32</v>
      </c>
      <c r="AX166" s="15" t="s">
        <v>84</v>
      </c>
      <c r="AY166" s="235" t="s">
        <v>154</v>
      </c>
    </row>
    <row r="167" spans="1:65" s="2" customFormat="1" ht="24.2" customHeight="1">
      <c r="A167" s="35"/>
      <c r="B167" s="36"/>
      <c r="C167" s="189" t="s">
        <v>107</v>
      </c>
      <c r="D167" s="189" t="s">
        <v>156</v>
      </c>
      <c r="E167" s="190" t="s">
        <v>218</v>
      </c>
      <c r="F167" s="191" t="s">
        <v>219</v>
      </c>
      <c r="G167" s="192" t="s">
        <v>159</v>
      </c>
      <c r="H167" s="193">
        <v>29.808</v>
      </c>
      <c r="I167" s="194"/>
      <c r="J167" s="195">
        <f>ROUND(I167*H167,2)</f>
        <v>0</v>
      </c>
      <c r="K167" s="196"/>
      <c r="L167" s="40"/>
      <c r="M167" s="197" t="s">
        <v>1</v>
      </c>
      <c r="N167" s="198" t="s">
        <v>42</v>
      </c>
      <c r="O167" s="72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1" t="s">
        <v>160</v>
      </c>
      <c r="AT167" s="201" t="s">
        <v>156</v>
      </c>
      <c r="AU167" s="201" t="s">
        <v>93</v>
      </c>
      <c r="AY167" s="18" t="s">
        <v>154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8" t="s">
        <v>93</v>
      </c>
      <c r="BK167" s="202">
        <f>ROUND(I167*H167,2)</f>
        <v>0</v>
      </c>
      <c r="BL167" s="18" t="s">
        <v>160</v>
      </c>
      <c r="BM167" s="201" t="s">
        <v>220</v>
      </c>
    </row>
    <row r="168" spans="1:65" s="14" customFormat="1">
      <c r="B168" s="214"/>
      <c r="C168" s="215"/>
      <c r="D168" s="205" t="s">
        <v>162</v>
      </c>
      <c r="E168" s="216" t="s">
        <v>1</v>
      </c>
      <c r="F168" s="217" t="s">
        <v>221</v>
      </c>
      <c r="G168" s="215"/>
      <c r="H168" s="218">
        <v>29.808</v>
      </c>
      <c r="I168" s="219"/>
      <c r="J168" s="215"/>
      <c r="K168" s="215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162</v>
      </c>
      <c r="AU168" s="224" t="s">
        <v>93</v>
      </c>
      <c r="AV168" s="14" t="s">
        <v>93</v>
      </c>
      <c r="AW168" s="14" t="s">
        <v>32</v>
      </c>
      <c r="AX168" s="14" t="s">
        <v>84</v>
      </c>
      <c r="AY168" s="224" t="s">
        <v>154</v>
      </c>
    </row>
    <row r="169" spans="1:65" s="12" customFormat="1" ht="22.9" customHeight="1">
      <c r="B169" s="173"/>
      <c r="C169" s="174"/>
      <c r="D169" s="175" t="s">
        <v>75</v>
      </c>
      <c r="E169" s="187" t="s">
        <v>93</v>
      </c>
      <c r="F169" s="187" t="s">
        <v>222</v>
      </c>
      <c r="G169" s="174"/>
      <c r="H169" s="174"/>
      <c r="I169" s="177"/>
      <c r="J169" s="188">
        <f>BK169</f>
        <v>0</v>
      </c>
      <c r="K169" s="174"/>
      <c r="L169" s="179"/>
      <c r="M169" s="180"/>
      <c r="N169" s="181"/>
      <c r="O169" s="181"/>
      <c r="P169" s="182">
        <f>SUM(P170:P183)</f>
        <v>0</v>
      </c>
      <c r="Q169" s="181"/>
      <c r="R169" s="182">
        <f>SUM(R170:R183)</f>
        <v>18.98499224</v>
      </c>
      <c r="S169" s="181"/>
      <c r="T169" s="183">
        <f>SUM(T170:T183)</f>
        <v>0</v>
      </c>
      <c r="AR169" s="184" t="s">
        <v>84</v>
      </c>
      <c r="AT169" s="185" t="s">
        <v>75</v>
      </c>
      <c r="AU169" s="185" t="s">
        <v>84</v>
      </c>
      <c r="AY169" s="184" t="s">
        <v>154</v>
      </c>
      <c r="BK169" s="186">
        <f>SUM(BK170:BK183)</f>
        <v>0</v>
      </c>
    </row>
    <row r="170" spans="1:65" s="2" customFormat="1" ht="24.2" customHeight="1">
      <c r="A170" s="35"/>
      <c r="B170" s="36"/>
      <c r="C170" s="189" t="s">
        <v>223</v>
      </c>
      <c r="D170" s="189" t="s">
        <v>156</v>
      </c>
      <c r="E170" s="190" t="s">
        <v>224</v>
      </c>
      <c r="F170" s="191" t="s">
        <v>225</v>
      </c>
      <c r="G170" s="192" t="s">
        <v>226</v>
      </c>
      <c r="H170" s="193">
        <v>35.08</v>
      </c>
      <c r="I170" s="194"/>
      <c r="J170" s="195">
        <f>ROUND(I170*H170,2)</f>
        <v>0</v>
      </c>
      <c r="K170" s="196"/>
      <c r="L170" s="40"/>
      <c r="M170" s="197" t="s">
        <v>1</v>
      </c>
      <c r="N170" s="198" t="s">
        <v>42</v>
      </c>
      <c r="O170" s="72"/>
      <c r="P170" s="199">
        <f>O170*H170</f>
        <v>0</v>
      </c>
      <c r="Q170" s="199">
        <v>7.2999999999999996E-4</v>
      </c>
      <c r="R170" s="199">
        <f>Q170*H170</f>
        <v>2.5608399999999996E-2</v>
      </c>
      <c r="S170" s="199">
        <v>0</v>
      </c>
      <c r="T170" s="20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1" t="s">
        <v>160</v>
      </c>
      <c r="AT170" s="201" t="s">
        <v>156</v>
      </c>
      <c r="AU170" s="201" t="s">
        <v>93</v>
      </c>
      <c r="AY170" s="18" t="s">
        <v>154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8" t="s">
        <v>93</v>
      </c>
      <c r="BK170" s="202">
        <f>ROUND(I170*H170,2)</f>
        <v>0</v>
      </c>
      <c r="BL170" s="18" t="s">
        <v>160</v>
      </c>
      <c r="BM170" s="201" t="s">
        <v>227</v>
      </c>
    </row>
    <row r="171" spans="1:65" s="14" customFormat="1">
      <c r="B171" s="214"/>
      <c r="C171" s="215"/>
      <c r="D171" s="205" t="s">
        <v>162</v>
      </c>
      <c r="E171" s="216" t="s">
        <v>1</v>
      </c>
      <c r="F171" s="217" t="s">
        <v>228</v>
      </c>
      <c r="G171" s="215"/>
      <c r="H171" s="218">
        <v>7.56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162</v>
      </c>
      <c r="AU171" s="224" t="s">
        <v>93</v>
      </c>
      <c r="AV171" s="14" t="s">
        <v>93</v>
      </c>
      <c r="AW171" s="14" t="s">
        <v>32</v>
      </c>
      <c r="AX171" s="14" t="s">
        <v>76</v>
      </c>
      <c r="AY171" s="224" t="s">
        <v>154</v>
      </c>
    </row>
    <row r="172" spans="1:65" s="14" customFormat="1" ht="33.75">
      <c r="B172" s="214"/>
      <c r="C172" s="215"/>
      <c r="D172" s="205" t="s">
        <v>162</v>
      </c>
      <c r="E172" s="216" t="s">
        <v>1</v>
      </c>
      <c r="F172" s="217" t="s">
        <v>229</v>
      </c>
      <c r="G172" s="215"/>
      <c r="H172" s="218">
        <v>27.52</v>
      </c>
      <c r="I172" s="219"/>
      <c r="J172" s="215"/>
      <c r="K172" s="215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162</v>
      </c>
      <c r="AU172" s="224" t="s">
        <v>93</v>
      </c>
      <c r="AV172" s="14" t="s">
        <v>93</v>
      </c>
      <c r="AW172" s="14" t="s">
        <v>32</v>
      </c>
      <c r="AX172" s="14" t="s">
        <v>76</v>
      </c>
      <c r="AY172" s="224" t="s">
        <v>154</v>
      </c>
    </row>
    <row r="173" spans="1:65" s="15" customFormat="1">
      <c r="B173" s="225"/>
      <c r="C173" s="226"/>
      <c r="D173" s="205" t="s">
        <v>162</v>
      </c>
      <c r="E173" s="227" t="s">
        <v>1</v>
      </c>
      <c r="F173" s="228" t="s">
        <v>189</v>
      </c>
      <c r="G173" s="226"/>
      <c r="H173" s="229">
        <v>35.08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AT173" s="235" t="s">
        <v>162</v>
      </c>
      <c r="AU173" s="235" t="s">
        <v>93</v>
      </c>
      <c r="AV173" s="15" t="s">
        <v>160</v>
      </c>
      <c r="AW173" s="15" t="s">
        <v>32</v>
      </c>
      <c r="AX173" s="15" t="s">
        <v>84</v>
      </c>
      <c r="AY173" s="235" t="s">
        <v>154</v>
      </c>
    </row>
    <row r="174" spans="1:65" s="2" customFormat="1" ht="24.2" customHeight="1">
      <c r="A174" s="35"/>
      <c r="B174" s="36"/>
      <c r="C174" s="189" t="s">
        <v>230</v>
      </c>
      <c r="D174" s="189" t="s">
        <v>156</v>
      </c>
      <c r="E174" s="190" t="s">
        <v>231</v>
      </c>
      <c r="F174" s="191" t="s">
        <v>232</v>
      </c>
      <c r="G174" s="192" t="s">
        <v>159</v>
      </c>
      <c r="H174" s="193">
        <v>36.06</v>
      </c>
      <c r="I174" s="194"/>
      <c r="J174" s="195">
        <f>ROUND(I174*H174,2)</f>
        <v>0</v>
      </c>
      <c r="K174" s="196"/>
      <c r="L174" s="40"/>
      <c r="M174" s="197" t="s">
        <v>1</v>
      </c>
      <c r="N174" s="198" t="s">
        <v>42</v>
      </c>
      <c r="O174" s="72"/>
      <c r="P174" s="199">
        <f>O174*H174</f>
        <v>0</v>
      </c>
      <c r="Q174" s="199">
        <v>9.8999999999999994E-5</v>
      </c>
      <c r="R174" s="199">
        <f>Q174*H174</f>
        <v>3.5699400000000002E-3</v>
      </c>
      <c r="S174" s="199">
        <v>0</v>
      </c>
      <c r="T174" s="20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1" t="s">
        <v>160</v>
      </c>
      <c r="AT174" s="201" t="s">
        <v>156</v>
      </c>
      <c r="AU174" s="201" t="s">
        <v>93</v>
      </c>
      <c r="AY174" s="18" t="s">
        <v>154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8" t="s">
        <v>93</v>
      </c>
      <c r="BK174" s="202">
        <f>ROUND(I174*H174,2)</f>
        <v>0</v>
      </c>
      <c r="BL174" s="18" t="s">
        <v>160</v>
      </c>
      <c r="BM174" s="201" t="s">
        <v>233</v>
      </c>
    </row>
    <row r="175" spans="1:65" s="14" customFormat="1">
      <c r="B175" s="214"/>
      <c r="C175" s="215"/>
      <c r="D175" s="205" t="s">
        <v>162</v>
      </c>
      <c r="E175" s="216" t="s">
        <v>1</v>
      </c>
      <c r="F175" s="217" t="s">
        <v>108</v>
      </c>
      <c r="G175" s="215"/>
      <c r="H175" s="218">
        <v>36.06</v>
      </c>
      <c r="I175" s="219"/>
      <c r="J175" s="215"/>
      <c r="K175" s="215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162</v>
      </c>
      <c r="AU175" s="224" t="s">
        <v>93</v>
      </c>
      <c r="AV175" s="14" t="s">
        <v>93</v>
      </c>
      <c r="AW175" s="14" t="s">
        <v>32</v>
      </c>
      <c r="AX175" s="14" t="s">
        <v>84</v>
      </c>
      <c r="AY175" s="224" t="s">
        <v>154</v>
      </c>
    </row>
    <row r="176" spans="1:65" s="2" customFormat="1" ht="24.2" customHeight="1">
      <c r="A176" s="35"/>
      <c r="B176" s="36"/>
      <c r="C176" s="236" t="s">
        <v>8</v>
      </c>
      <c r="D176" s="236" t="s">
        <v>234</v>
      </c>
      <c r="E176" s="237" t="s">
        <v>235</v>
      </c>
      <c r="F176" s="238" t="s">
        <v>236</v>
      </c>
      <c r="G176" s="239" t="s">
        <v>159</v>
      </c>
      <c r="H176" s="240">
        <v>42.713000000000001</v>
      </c>
      <c r="I176" s="241"/>
      <c r="J176" s="242">
        <f>ROUND(I176*H176,2)</f>
        <v>0</v>
      </c>
      <c r="K176" s="243"/>
      <c r="L176" s="244"/>
      <c r="M176" s="245" t="s">
        <v>1</v>
      </c>
      <c r="N176" s="246" t="s">
        <v>42</v>
      </c>
      <c r="O176" s="72"/>
      <c r="P176" s="199">
        <f>O176*H176</f>
        <v>0</v>
      </c>
      <c r="Q176" s="199">
        <v>2.9999999999999997E-4</v>
      </c>
      <c r="R176" s="199">
        <f>Q176*H176</f>
        <v>1.28139E-2</v>
      </c>
      <c r="S176" s="199">
        <v>0</v>
      </c>
      <c r="T176" s="20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1" t="s">
        <v>197</v>
      </c>
      <c r="AT176" s="201" t="s">
        <v>234</v>
      </c>
      <c r="AU176" s="201" t="s">
        <v>93</v>
      </c>
      <c r="AY176" s="18" t="s">
        <v>154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8" t="s">
        <v>93</v>
      </c>
      <c r="BK176" s="202">
        <f>ROUND(I176*H176,2)</f>
        <v>0</v>
      </c>
      <c r="BL176" s="18" t="s">
        <v>160</v>
      </c>
      <c r="BM176" s="201" t="s">
        <v>237</v>
      </c>
    </row>
    <row r="177" spans="1:65" s="14" customFormat="1">
      <c r="B177" s="214"/>
      <c r="C177" s="215"/>
      <c r="D177" s="205" t="s">
        <v>162</v>
      </c>
      <c r="E177" s="216" t="s">
        <v>1</v>
      </c>
      <c r="F177" s="217" t="s">
        <v>238</v>
      </c>
      <c r="G177" s="215"/>
      <c r="H177" s="218">
        <v>42.713000000000001</v>
      </c>
      <c r="I177" s="219"/>
      <c r="J177" s="215"/>
      <c r="K177" s="215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162</v>
      </c>
      <c r="AU177" s="224" t="s">
        <v>93</v>
      </c>
      <c r="AV177" s="14" t="s">
        <v>93</v>
      </c>
      <c r="AW177" s="14" t="s">
        <v>32</v>
      </c>
      <c r="AX177" s="14" t="s">
        <v>84</v>
      </c>
      <c r="AY177" s="224" t="s">
        <v>154</v>
      </c>
    </row>
    <row r="178" spans="1:65" s="2" customFormat="1" ht="24.2" customHeight="1">
      <c r="A178" s="35"/>
      <c r="B178" s="36"/>
      <c r="C178" s="189" t="s">
        <v>239</v>
      </c>
      <c r="D178" s="189" t="s">
        <v>156</v>
      </c>
      <c r="E178" s="190" t="s">
        <v>240</v>
      </c>
      <c r="F178" s="191" t="s">
        <v>241</v>
      </c>
      <c r="G178" s="192" t="s">
        <v>226</v>
      </c>
      <c r="H178" s="193">
        <v>35.08</v>
      </c>
      <c r="I178" s="194"/>
      <c r="J178" s="195">
        <f>ROUND(I178*H178,2)</f>
        <v>0</v>
      </c>
      <c r="K178" s="196"/>
      <c r="L178" s="40"/>
      <c r="M178" s="197" t="s">
        <v>1</v>
      </c>
      <c r="N178" s="198" t="s">
        <v>42</v>
      </c>
      <c r="O178" s="72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1" t="s">
        <v>160</v>
      </c>
      <c r="AT178" s="201" t="s">
        <v>156</v>
      </c>
      <c r="AU178" s="201" t="s">
        <v>93</v>
      </c>
      <c r="AY178" s="18" t="s">
        <v>154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8" t="s">
        <v>93</v>
      </c>
      <c r="BK178" s="202">
        <f>ROUND(I178*H178,2)</f>
        <v>0</v>
      </c>
      <c r="BL178" s="18" t="s">
        <v>160</v>
      </c>
      <c r="BM178" s="201" t="s">
        <v>242</v>
      </c>
    </row>
    <row r="179" spans="1:65" s="14" customFormat="1">
      <c r="B179" s="214"/>
      <c r="C179" s="215"/>
      <c r="D179" s="205" t="s">
        <v>162</v>
      </c>
      <c r="E179" s="216" t="s">
        <v>1</v>
      </c>
      <c r="F179" s="217" t="s">
        <v>228</v>
      </c>
      <c r="G179" s="215"/>
      <c r="H179" s="218">
        <v>7.56</v>
      </c>
      <c r="I179" s="219"/>
      <c r="J179" s="215"/>
      <c r="K179" s="215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162</v>
      </c>
      <c r="AU179" s="224" t="s">
        <v>93</v>
      </c>
      <c r="AV179" s="14" t="s">
        <v>93</v>
      </c>
      <c r="AW179" s="14" t="s">
        <v>32</v>
      </c>
      <c r="AX179" s="14" t="s">
        <v>76</v>
      </c>
      <c r="AY179" s="224" t="s">
        <v>154</v>
      </c>
    </row>
    <row r="180" spans="1:65" s="14" customFormat="1" ht="22.5">
      <c r="B180" s="214"/>
      <c r="C180" s="215"/>
      <c r="D180" s="205" t="s">
        <v>162</v>
      </c>
      <c r="E180" s="216" t="s">
        <v>1</v>
      </c>
      <c r="F180" s="217" t="s">
        <v>243</v>
      </c>
      <c r="G180" s="215"/>
      <c r="H180" s="218">
        <v>27.52</v>
      </c>
      <c r="I180" s="219"/>
      <c r="J180" s="215"/>
      <c r="K180" s="215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162</v>
      </c>
      <c r="AU180" s="224" t="s">
        <v>93</v>
      </c>
      <c r="AV180" s="14" t="s">
        <v>93</v>
      </c>
      <c r="AW180" s="14" t="s">
        <v>32</v>
      </c>
      <c r="AX180" s="14" t="s">
        <v>76</v>
      </c>
      <c r="AY180" s="224" t="s">
        <v>154</v>
      </c>
    </row>
    <row r="181" spans="1:65" s="15" customFormat="1">
      <c r="B181" s="225"/>
      <c r="C181" s="226"/>
      <c r="D181" s="205" t="s">
        <v>162</v>
      </c>
      <c r="E181" s="227" t="s">
        <v>1</v>
      </c>
      <c r="F181" s="228" t="s">
        <v>189</v>
      </c>
      <c r="G181" s="226"/>
      <c r="H181" s="229">
        <v>35.08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AT181" s="235" t="s">
        <v>162</v>
      </c>
      <c r="AU181" s="235" t="s">
        <v>93</v>
      </c>
      <c r="AV181" s="15" t="s">
        <v>160</v>
      </c>
      <c r="AW181" s="15" t="s">
        <v>32</v>
      </c>
      <c r="AX181" s="15" t="s">
        <v>84</v>
      </c>
      <c r="AY181" s="235" t="s">
        <v>154</v>
      </c>
    </row>
    <row r="182" spans="1:65" s="2" customFormat="1" ht="16.5" customHeight="1">
      <c r="A182" s="35"/>
      <c r="B182" s="36"/>
      <c r="C182" s="236" t="s">
        <v>244</v>
      </c>
      <c r="D182" s="236" t="s">
        <v>234</v>
      </c>
      <c r="E182" s="237" t="s">
        <v>245</v>
      </c>
      <c r="F182" s="238" t="s">
        <v>246</v>
      </c>
      <c r="G182" s="239" t="s">
        <v>209</v>
      </c>
      <c r="H182" s="240">
        <v>18.943000000000001</v>
      </c>
      <c r="I182" s="241"/>
      <c r="J182" s="242">
        <f>ROUND(I182*H182,2)</f>
        <v>0</v>
      </c>
      <c r="K182" s="243"/>
      <c r="L182" s="244"/>
      <c r="M182" s="245" t="s">
        <v>1</v>
      </c>
      <c r="N182" s="246" t="s">
        <v>42</v>
      </c>
      <c r="O182" s="72"/>
      <c r="P182" s="199">
        <f>O182*H182</f>
        <v>0</v>
      </c>
      <c r="Q182" s="199">
        <v>1</v>
      </c>
      <c r="R182" s="199">
        <f>Q182*H182</f>
        <v>18.943000000000001</v>
      </c>
      <c r="S182" s="199">
        <v>0</v>
      </c>
      <c r="T182" s="20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1" t="s">
        <v>197</v>
      </c>
      <c r="AT182" s="201" t="s">
        <v>234</v>
      </c>
      <c r="AU182" s="201" t="s">
        <v>93</v>
      </c>
      <c r="AY182" s="18" t="s">
        <v>154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8" t="s">
        <v>93</v>
      </c>
      <c r="BK182" s="202">
        <f>ROUND(I182*H182,2)</f>
        <v>0</v>
      </c>
      <c r="BL182" s="18" t="s">
        <v>160</v>
      </c>
      <c r="BM182" s="201" t="s">
        <v>247</v>
      </c>
    </row>
    <row r="183" spans="1:65" s="14" customFormat="1">
      <c r="B183" s="214"/>
      <c r="C183" s="215"/>
      <c r="D183" s="205" t="s">
        <v>162</v>
      </c>
      <c r="E183" s="216" t="s">
        <v>1</v>
      </c>
      <c r="F183" s="217" t="s">
        <v>248</v>
      </c>
      <c r="G183" s="215"/>
      <c r="H183" s="218">
        <v>18.943000000000001</v>
      </c>
      <c r="I183" s="219"/>
      <c r="J183" s="215"/>
      <c r="K183" s="215"/>
      <c r="L183" s="220"/>
      <c r="M183" s="221"/>
      <c r="N183" s="222"/>
      <c r="O183" s="222"/>
      <c r="P183" s="222"/>
      <c r="Q183" s="222"/>
      <c r="R183" s="222"/>
      <c r="S183" s="222"/>
      <c r="T183" s="223"/>
      <c r="AT183" s="224" t="s">
        <v>162</v>
      </c>
      <c r="AU183" s="224" t="s">
        <v>93</v>
      </c>
      <c r="AV183" s="14" t="s">
        <v>93</v>
      </c>
      <c r="AW183" s="14" t="s">
        <v>32</v>
      </c>
      <c r="AX183" s="14" t="s">
        <v>84</v>
      </c>
      <c r="AY183" s="224" t="s">
        <v>154</v>
      </c>
    </row>
    <row r="184" spans="1:65" s="12" customFormat="1" ht="22.9" customHeight="1">
      <c r="B184" s="173"/>
      <c r="C184" s="174"/>
      <c r="D184" s="175" t="s">
        <v>75</v>
      </c>
      <c r="E184" s="187" t="s">
        <v>97</v>
      </c>
      <c r="F184" s="187" t="s">
        <v>249</v>
      </c>
      <c r="G184" s="174"/>
      <c r="H184" s="174"/>
      <c r="I184" s="177"/>
      <c r="J184" s="188">
        <f>BK184</f>
        <v>0</v>
      </c>
      <c r="K184" s="174"/>
      <c r="L184" s="179"/>
      <c r="M184" s="180"/>
      <c r="N184" s="181"/>
      <c r="O184" s="181"/>
      <c r="P184" s="182">
        <f>SUM(P185:P203)</f>
        <v>0</v>
      </c>
      <c r="Q184" s="181"/>
      <c r="R184" s="182">
        <f>SUM(R185:R203)</f>
        <v>1.2233159279999999</v>
      </c>
      <c r="S184" s="181"/>
      <c r="T184" s="183">
        <f>SUM(T185:T203)</f>
        <v>2.938352E-2</v>
      </c>
      <c r="AR184" s="184" t="s">
        <v>84</v>
      </c>
      <c r="AT184" s="185" t="s">
        <v>75</v>
      </c>
      <c r="AU184" s="185" t="s">
        <v>84</v>
      </c>
      <c r="AY184" s="184" t="s">
        <v>154</v>
      </c>
      <c r="BK184" s="186">
        <f>SUM(BK185:BK203)</f>
        <v>0</v>
      </c>
    </row>
    <row r="185" spans="1:65" s="2" customFormat="1" ht="24.2" customHeight="1">
      <c r="A185" s="35"/>
      <c r="B185" s="36"/>
      <c r="C185" s="189" t="s">
        <v>250</v>
      </c>
      <c r="D185" s="189" t="s">
        <v>156</v>
      </c>
      <c r="E185" s="190" t="s">
        <v>251</v>
      </c>
      <c r="F185" s="191" t="s">
        <v>252</v>
      </c>
      <c r="G185" s="192" t="s">
        <v>226</v>
      </c>
      <c r="H185" s="193">
        <v>607.79999999999995</v>
      </c>
      <c r="I185" s="194"/>
      <c r="J185" s="195">
        <f>ROUND(I185*H185,2)</f>
        <v>0</v>
      </c>
      <c r="K185" s="196"/>
      <c r="L185" s="40"/>
      <c r="M185" s="197" t="s">
        <v>1</v>
      </c>
      <c r="N185" s="198" t="s">
        <v>42</v>
      </c>
      <c r="O185" s="72"/>
      <c r="P185" s="199">
        <f>O185*H185</f>
        <v>0</v>
      </c>
      <c r="Q185" s="199">
        <v>1.22448E-3</v>
      </c>
      <c r="R185" s="199">
        <f>Q185*H185</f>
        <v>0.7442389439999999</v>
      </c>
      <c r="S185" s="199">
        <v>4.0000000000000003E-5</v>
      </c>
      <c r="T185" s="200">
        <f>S185*H185</f>
        <v>2.4312E-2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1" t="s">
        <v>160</v>
      </c>
      <c r="AT185" s="201" t="s">
        <v>156</v>
      </c>
      <c r="AU185" s="201" t="s">
        <v>93</v>
      </c>
      <c r="AY185" s="18" t="s">
        <v>154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8" t="s">
        <v>93</v>
      </c>
      <c r="BK185" s="202">
        <f>ROUND(I185*H185,2)</f>
        <v>0</v>
      </c>
      <c r="BL185" s="18" t="s">
        <v>160</v>
      </c>
      <c r="BM185" s="201" t="s">
        <v>253</v>
      </c>
    </row>
    <row r="186" spans="1:65" s="13" customFormat="1" ht="45">
      <c r="B186" s="203"/>
      <c r="C186" s="204"/>
      <c r="D186" s="205" t="s">
        <v>162</v>
      </c>
      <c r="E186" s="206" t="s">
        <v>1</v>
      </c>
      <c r="F186" s="207" t="s">
        <v>254</v>
      </c>
      <c r="G186" s="204"/>
      <c r="H186" s="206" t="s">
        <v>1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162</v>
      </c>
      <c r="AU186" s="213" t="s">
        <v>93</v>
      </c>
      <c r="AV186" s="13" t="s">
        <v>84</v>
      </c>
      <c r="AW186" s="13" t="s">
        <v>32</v>
      </c>
      <c r="AX186" s="13" t="s">
        <v>76</v>
      </c>
      <c r="AY186" s="213" t="s">
        <v>154</v>
      </c>
    </row>
    <row r="187" spans="1:65" s="13" customFormat="1" ht="22.5">
      <c r="B187" s="203"/>
      <c r="C187" s="204"/>
      <c r="D187" s="205" t="s">
        <v>162</v>
      </c>
      <c r="E187" s="206" t="s">
        <v>1</v>
      </c>
      <c r="F187" s="207" t="s">
        <v>255</v>
      </c>
      <c r="G187" s="204"/>
      <c r="H187" s="206" t="s">
        <v>1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162</v>
      </c>
      <c r="AU187" s="213" t="s">
        <v>93</v>
      </c>
      <c r="AV187" s="13" t="s">
        <v>84</v>
      </c>
      <c r="AW187" s="13" t="s">
        <v>32</v>
      </c>
      <c r="AX187" s="13" t="s">
        <v>76</v>
      </c>
      <c r="AY187" s="213" t="s">
        <v>154</v>
      </c>
    </row>
    <row r="188" spans="1:65" s="14" customFormat="1">
      <c r="B188" s="214"/>
      <c r="C188" s="215"/>
      <c r="D188" s="205" t="s">
        <v>162</v>
      </c>
      <c r="E188" s="216" t="s">
        <v>1</v>
      </c>
      <c r="F188" s="217" t="s">
        <v>256</v>
      </c>
      <c r="G188" s="215"/>
      <c r="H188" s="218">
        <v>189</v>
      </c>
      <c r="I188" s="219"/>
      <c r="J188" s="215"/>
      <c r="K188" s="215"/>
      <c r="L188" s="220"/>
      <c r="M188" s="221"/>
      <c r="N188" s="222"/>
      <c r="O188" s="222"/>
      <c r="P188" s="222"/>
      <c r="Q188" s="222"/>
      <c r="R188" s="222"/>
      <c r="S188" s="222"/>
      <c r="T188" s="223"/>
      <c r="AT188" s="224" t="s">
        <v>162</v>
      </c>
      <c r="AU188" s="224" t="s">
        <v>93</v>
      </c>
      <c r="AV188" s="14" t="s">
        <v>93</v>
      </c>
      <c r="AW188" s="14" t="s">
        <v>32</v>
      </c>
      <c r="AX188" s="14" t="s">
        <v>76</v>
      </c>
      <c r="AY188" s="224" t="s">
        <v>154</v>
      </c>
    </row>
    <row r="189" spans="1:65" s="14" customFormat="1">
      <c r="B189" s="214"/>
      <c r="C189" s="215"/>
      <c r="D189" s="205" t="s">
        <v>162</v>
      </c>
      <c r="E189" s="216" t="s">
        <v>1</v>
      </c>
      <c r="F189" s="217" t="s">
        <v>257</v>
      </c>
      <c r="G189" s="215"/>
      <c r="H189" s="218">
        <v>76.8</v>
      </c>
      <c r="I189" s="219"/>
      <c r="J189" s="215"/>
      <c r="K189" s="215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162</v>
      </c>
      <c r="AU189" s="224" t="s">
        <v>93</v>
      </c>
      <c r="AV189" s="14" t="s">
        <v>93</v>
      </c>
      <c r="AW189" s="14" t="s">
        <v>32</v>
      </c>
      <c r="AX189" s="14" t="s">
        <v>76</v>
      </c>
      <c r="AY189" s="224" t="s">
        <v>154</v>
      </c>
    </row>
    <row r="190" spans="1:65" s="14" customFormat="1">
      <c r="B190" s="214"/>
      <c r="C190" s="215"/>
      <c r="D190" s="205" t="s">
        <v>162</v>
      </c>
      <c r="E190" s="216" t="s">
        <v>1</v>
      </c>
      <c r="F190" s="217" t="s">
        <v>258</v>
      </c>
      <c r="G190" s="215"/>
      <c r="H190" s="218">
        <v>342</v>
      </c>
      <c r="I190" s="219"/>
      <c r="J190" s="215"/>
      <c r="K190" s="215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162</v>
      </c>
      <c r="AU190" s="224" t="s">
        <v>93</v>
      </c>
      <c r="AV190" s="14" t="s">
        <v>93</v>
      </c>
      <c r="AW190" s="14" t="s">
        <v>32</v>
      </c>
      <c r="AX190" s="14" t="s">
        <v>76</v>
      </c>
      <c r="AY190" s="224" t="s">
        <v>154</v>
      </c>
    </row>
    <row r="191" spans="1:65" s="15" customFormat="1">
      <c r="B191" s="225"/>
      <c r="C191" s="226"/>
      <c r="D191" s="205" t="s">
        <v>162</v>
      </c>
      <c r="E191" s="227" t="s">
        <v>1</v>
      </c>
      <c r="F191" s="228" t="s">
        <v>189</v>
      </c>
      <c r="G191" s="226"/>
      <c r="H191" s="229">
        <v>607.79999999999995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162</v>
      </c>
      <c r="AU191" s="235" t="s">
        <v>93</v>
      </c>
      <c r="AV191" s="15" t="s">
        <v>160</v>
      </c>
      <c r="AW191" s="15" t="s">
        <v>32</v>
      </c>
      <c r="AX191" s="15" t="s">
        <v>84</v>
      </c>
      <c r="AY191" s="235" t="s">
        <v>154</v>
      </c>
    </row>
    <row r="192" spans="1:65" s="2" customFormat="1" ht="24.2" customHeight="1">
      <c r="A192" s="35"/>
      <c r="B192" s="36"/>
      <c r="C192" s="189" t="s">
        <v>259</v>
      </c>
      <c r="D192" s="189" t="s">
        <v>156</v>
      </c>
      <c r="E192" s="190" t="s">
        <v>260</v>
      </c>
      <c r="F192" s="191" t="s">
        <v>261</v>
      </c>
      <c r="G192" s="192" t="s">
        <v>226</v>
      </c>
      <c r="H192" s="193">
        <v>32.9</v>
      </c>
      <c r="I192" s="194"/>
      <c r="J192" s="195">
        <f>ROUND(I192*H192,2)</f>
        <v>0</v>
      </c>
      <c r="K192" s="196"/>
      <c r="L192" s="40"/>
      <c r="M192" s="197" t="s">
        <v>1</v>
      </c>
      <c r="N192" s="198" t="s">
        <v>42</v>
      </c>
      <c r="O192" s="72"/>
      <c r="P192" s="199">
        <f>O192*H192</f>
        <v>0</v>
      </c>
      <c r="Q192" s="199">
        <v>1.84056E-3</v>
      </c>
      <c r="R192" s="199">
        <f>Q192*H192</f>
        <v>6.0554423999999996E-2</v>
      </c>
      <c r="S192" s="199">
        <v>4.0000000000000003E-5</v>
      </c>
      <c r="T192" s="200">
        <f>S192*H192</f>
        <v>1.3160000000000001E-3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1" t="s">
        <v>160</v>
      </c>
      <c r="AT192" s="201" t="s">
        <v>156</v>
      </c>
      <c r="AU192" s="201" t="s">
        <v>93</v>
      </c>
      <c r="AY192" s="18" t="s">
        <v>154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8" t="s">
        <v>93</v>
      </c>
      <c r="BK192" s="202">
        <f>ROUND(I192*H192,2)</f>
        <v>0</v>
      </c>
      <c r="BL192" s="18" t="s">
        <v>160</v>
      </c>
      <c r="BM192" s="201" t="s">
        <v>262</v>
      </c>
    </row>
    <row r="193" spans="1:65" s="13" customFormat="1" ht="45">
      <c r="B193" s="203"/>
      <c r="C193" s="204"/>
      <c r="D193" s="205" t="s">
        <v>162</v>
      </c>
      <c r="E193" s="206" t="s">
        <v>1</v>
      </c>
      <c r="F193" s="207" t="s">
        <v>254</v>
      </c>
      <c r="G193" s="204"/>
      <c r="H193" s="206" t="s">
        <v>1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162</v>
      </c>
      <c r="AU193" s="213" t="s">
        <v>93</v>
      </c>
      <c r="AV193" s="13" t="s">
        <v>84</v>
      </c>
      <c r="AW193" s="13" t="s">
        <v>32</v>
      </c>
      <c r="AX193" s="13" t="s">
        <v>76</v>
      </c>
      <c r="AY193" s="213" t="s">
        <v>154</v>
      </c>
    </row>
    <row r="194" spans="1:65" s="13" customFormat="1" ht="22.5">
      <c r="B194" s="203"/>
      <c r="C194" s="204"/>
      <c r="D194" s="205" t="s">
        <v>162</v>
      </c>
      <c r="E194" s="206" t="s">
        <v>1</v>
      </c>
      <c r="F194" s="207" t="s">
        <v>255</v>
      </c>
      <c r="G194" s="204"/>
      <c r="H194" s="206" t="s">
        <v>1</v>
      </c>
      <c r="I194" s="208"/>
      <c r="J194" s="204"/>
      <c r="K194" s="204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162</v>
      </c>
      <c r="AU194" s="213" t="s">
        <v>93</v>
      </c>
      <c r="AV194" s="13" t="s">
        <v>84</v>
      </c>
      <c r="AW194" s="13" t="s">
        <v>32</v>
      </c>
      <c r="AX194" s="13" t="s">
        <v>76</v>
      </c>
      <c r="AY194" s="213" t="s">
        <v>154</v>
      </c>
    </row>
    <row r="195" spans="1:65" s="14" customFormat="1">
      <c r="B195" s="214"/>
      <c r="C195" s="215"/>
      <c r="D195" s="205" t="s">
        <v>162</v>
      </c>
      <c r="E195" s="216" t="s">
        <v>1</v>
      </c>
      <c r="F195" s="217" t="s">
        <v>263</v>
      </c>
      <c r="G195" s="215"/>
      <c r="H195" s="218">
        <v>32.9</v>
      </c>
      <c r="I195" s="219"/>
      <c r="J195" s="215"/>
      <c r="K195" s="215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162</v>
      </c>
      <c r="AU195" s="224" t="s">
        <v>93</v>
      </c>
      <c r="AV195" s="14" t="s">
        <v>93</v>
      </c>
      <c r="AW195" s="14" t="s">
        <v>32</v>
      </c>
      <c r="AX195" s="14" t="s">
        <v>84</v>
      </c>
      <c r="AY195" s="224" t="s">
        <v>154</v>
      </c>
    </row>
    <row r="196" spans="1:65" s="2" customFormat="1" ht="24.2" customHeight="1">
      <c r="A196" s="35"/>
      <c r="B196" s="36"/>
      <c r="C196" s="189" t="s">
        <v>264</v>
      </c>
      <c r="D196" s="189" t="s">
        <v>156</v>
      </c>
      <c r="E196" s="190" t="s">
        <v>265</v>
      </c>
      <c r="F196" s="191" t="s">
        <v>266</v>
      </c>
      <c r="G196" s="192" t="s">
        <v>226</v>
      </c>
      <c r="H196" s="193">
        <v>3</v>
      </c>
      <c r="I196" s="194"/>
      <c r="J196" s="195">
        <f>ROUND(I196*H196,2)</f>
        <v>0</v>
      </c>
      <c r="K196" s="196"/>
      <c r="L196" s="40"/>
      <c r="M196" s="197" t="s">
        <v>1</v>
      </c>
      <c r="N196" s="198" t="s">
        <v>42</v>
      </c>
      <c r="O196" s="72"/>
      <c r="P196" s="199">
        <f>O196*H196</f>
        <v>0</v>
      </c>
      <c r="Q196" s="199">
        <v>2.2666399999999999E-3</v>
      </c>
      <c r="R196" s="199">
        <f>Q196*H196</f>
        <v>6.7999199999999992E-3</v>
      </c>
      <c r="S196" s="199">
        <v>4.0000000000000003E-5</v>
      </c>
      <c r="T196" s="200">
        <f>S196*H196</f>
        <v>1.2000000000000002E-4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1" t="s">
        <v>160</v>
      </c>
      <c r="AT196" s="201" t="s">
        <v>156</v>
      </c>
      <c r="AU196" s="201" t="s">
        <v>93</v>
      </c>
      <c r="AY196" s="18" t="s">
        <v>154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8" t="s">
        <v>93</v>
      </c>
      <c r="BK196" s="202">
        <f>ROUND(I196*H196,2)</f>
        <v>0</v>
      </c>
      <c r="BL196" s="18" t="s">
        <v>160</v>
      </c>
      <c r="BM196" s="201" t="s">
        <v>267</v>
      </c>
    </row>
    <row r="197" spans="1:65" s="13" customFormat="1" ht="45">
      <c r="B197" s="203"/>
      <c r="C197" s="204"/>
      <c r="D197" s="205" t="s">
        <v>162</v>
      </c>
      <c r="E197" s="206" t="s">
        <v>1</v>
      </c>
      <c r="F197" s="207" t="s">
        <v>254</v>
      </c>
      <c r="G197" s="204"/>
      <c r="H197" s="206" t="s">
        <v>1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162</v>
      </c>
      <c r="AU197" s="213" t="s">
        <v>93</v>
      </c>
      <c r="AV197" s="13" t="s">
        <v>84</v>
      </c>
      <c r="AW197" s="13" t="s">
        <v>32</v>
      </c>
      <c r="AX197" s="13" t="s">
        <v>76</v>
      </c>
      <c r="AY197" s="213" t="s">
        <v>154</v>
      </c>
    </row>
    <row r="198" spans="1:65" s="13" customFormat="1" ht="22.5">
      <c r="B198" s="203"/>
      <c r="C198" s="204"/>
      <c r="D198" s="205" t="s">
        <v>162</v>
      </c>
      <c r="E198" s="206" t="s">
        <v>1</v>
      </c>
      <c r="F198" s="207" t="s">
        <v>255</v>
      </c>
      <c r="G198" s="204"/>
      <c r="H198" s="206" t="s">
        <v>1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162</v>
      </c>
      <c r="AU198" s="213" t="s">
        <v>93</v>
      </c>
      <c r="AV198" s="13" t="s">
        <v>84</v>
      </c>
      <c r="AW198" s="13" t="s">
        <v>32</v>
      </c>
      <c r="AX198" s="13" t="s">
        <v>76</v>
      </c>
      <c r="AY198" s="213" t="s">
        <v>154</v>
      </c>
    </row>
    <row r="199" spans="1:65" s="14" customFormat="1">
      <c r="B199" s="214"/>
      <c r="C199" s="215"/>
      <c r="D199" s="205" t="s">
        <v>162</v>
      </c>
      <c r="E199" s="216" t="s">
        <v>1</v>
      </c>
      <c r="F199" s="217" t="s">
        <v>268</v>
      </c>
      <c r="G199" s="215"/>
      <c r="H199" s="218">
        <v>3</v>
      </c>
      <c r="I199" s="219"/>
      <c r="J199" s="215"/>
      <c r="K199" s="215"/>
      <c r="L199" s="220"/>
      <c r="M199" s="221"/>
      <c r="N199" s="222"/>
      <c r="O199" s="222"/>
      <c r="P199" s="222"/>
      <c r="Q199" s="222"/>
      <c r="R199" s="222"/>
      <c r="S199" s="222"/>
      <c r="T199" s="223"/>
      <c r="AT199" s="224" t="s">
        <v>162</v>
      </c>
      <c r="AU199" s="224" t="s">
        <v>93</v>
      </c>
      <c r="AV199" s="14" t="s">
        <v>93</v>
      </c>
      <c r="AW199" s="14" t="s">
        <v>32</v>
      </c>
      <c r="AX199" s="14" t="s">
        <v>84</v>
      </c>
      <c r="AY199" s="224" t="s">
        <v>154</v>
      </c>
    </row>
    <row r="200" spans="1:65" s="2" customFormat="1" ht="21.75" customHeight="1">
      <c r="A200" s="35"/>
      <c r="B200" s="36"/>
      <c r="C200" s="189" t="s">
        <v>7</v>
      </c>
      <c r="D200" s="189" t="s">
        <v>156</v>
      </c>
      <c r="E200" s="190" t="s">
        <v>269</v>
      </c>
      <c r="F200" s="191" t="s">
        <v>270</v>
      </c>
      <c r="G200" s="192" t="s">
        <v>159</v>
      </c>
      <c r="H200" s="193">
        <v>90.888000000000005</v>
      </c>
      <c r="I200" s="194"/>
      <c r="J200" s="195">
        <f>ROUND(I200*H200,2)</f>
        <v>0</v>
      </c>
      <c r="K200" s="196"/>
      <c r="L200" s="40"/>
      <c r="M200" s="197" t="s">
        <v>1</v>
      </c>
      <c r="N200" s="198" t="s">
        <v>42</v>
      </c>
      <c r="O200" s="72"/>
      <c r="P200" s="199">
        <f>O200*H200</f>
        <v>0</v>
      </c>
      <c r="Q200" s="199">
        <v>4.5300000000000002E-3</v>
      </c>
      <c r="R200" s="199">
        <f>Q200*H200</f>
        <v>0.41172264000000003</v>
      </c>
      <c r="S200" s="199">
        <v>4.0000000000000003E-5</v>
      </c>
      <c r="T200" s="200">
        <f>S200*H200</f>
        <v>3.6355200000000006E-3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1" t="s">
        <v>160</v>
      </c>
      <c r="AT200" s="201" t="s">
        <v>156</v>
      </c>
      <c r="AU200" s="201" t="s">
        <v>93</v>
      </c>
      <c r="AY200" s="18" t="s">
        <v>154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8" t="s">
        <v>93</v>
      </c>
      <c r="BK200" s="202">
        <f>ROUND(I200*H200,2)</f>
        <v>0</v>
      </c>
      <c r="BL200" s="18" t="s">
        <v>160</v>
      </c>
      <c r="BM200" s="201" t="s">
        <v>271</v>
      </c>
    </row>
    <row r="201" spans="1:65" s="14" customFormat="1">
      <c r="B201" s="214"/>
      <c r="C201" s="215"/>
      <c r="D201" s="205" t="s">
        <v>162</v>
      </c>
      <c r="E201" s="216" t="s">
        <v>1</v>
      </c>
      <c r="F201" s="217" t="s">
        <v>272</v>
      </c>
      <c r="G201" s="215"/>
      <c r="H201" s="218">
        <v>52.944000000000003</v>
      </c>
      <c r="I201" s="219"/>
      <c r="J201" s="215"/>
      <c r="K201" s="215"/>
      <c r="L201" s="220"/>
      <c r="M201" s="221"/>
      <c r="N201" s="222"/>
      <c r="O201" s="222"/>
      <c r="P201" s="222"/>
      <c r="Q201" s="222"/>
      <c r="R201" s="222"/>
      <c r="S201" s="222"/>
      <c r="T201" s="223"/>
      <c r="AT201" s="224" t="s">
        <v>162</v>
      </c>
      <c r="AU201" s="224" t="s">
        <v>93</v>
      </c>
      <c r="AV201" s="14" t="s">
        <v>93</v>
      </c>
      <c r="AW201" s="14" t="s">
        <v>32</v>
      </c>
      <c r="AX201" s="14" t="s">
        <v>76</v>
      </c>
      <c r="AY201" s="224" t="s">
        <v>154</v>
      </c>
    </row>
    <row r="202" spans="1:65" s="14" customFormat="1" ht="22.5">
      <c r="B202" s="214"/>
      <c r="C202" s="215"/>
      <c r="D202" s="205" t="s">
        <v>162</v>
      </c>
      <c r="E202" s="216" t="s">
        <v>1</v>
      </c>
      <c r="F202" s="217" t="s">
        <v>273</v>
      </c>
      <c r="G202" s="215"/>
      <c r="H202" s="218">
        <v>37.944000000000003</v>
      </c>
      <c r="I202" s="219"/>
      <c r="J202" s="215"/>
      <c r="K202" s="215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162</v>
      </c>
      <c r="AU202" s="224" t="s">
        <v>93</v>
      </c>
      <c r="AV202" s="14" t="s">
        <v>93</v>
      </c>
      <c r="AW202" s="14" t="s">
        <v>32</v>
      </c>
      <c r="AX202" s="14" t="s">
        <v>76</v>
      </c>
      <c r="AY202" s="224" t="s">
        <v>154</v>
      </c>
    </row>
    <row r="203" spans="1:65" s="15" customFormat="1">
      <c r="B203" s="225"/>
      <c r="C203" s="226"/>
      <c r="D203" s="205" t="s">
        <v>162</v>
      </c>
      <c r="E203" s="227" t="s">
        <v>1</v>
      </c>
      <c r="F203" s="228" t="s">
        <v>189</v>
      </c>
      <c r="G203" s="226"/>
      <c r="H203" s="229">
        <v>90.888000000000005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AT203" s="235" t="s">
        <v>162</v>
      </c>
      <c r="AU203" s="235" t="s">
        <v>93</v>
      </c>
      <c r="AV203" s="15" t="s">
        <v>160</v>
      </c>
      <c r="AW203" s="15" t="s">
        <v>32</v>
      </c>
      <c r="AX203" s="15" t="s">
        <v>84</v>
      </c>
      <c r="AY203" s="235" t="s">
        <v>154</v>
      </c>
    </row>
    <row r="204" spans="1:65" s="12" customFormat="1" ht="22.9" customHeight="1">
      <c r="B204" s="173"/>
      <c r="C204" s="174"/>
      <c r="D204" s="175" t="s">
        <v>75</v>
      </c>
      <c r="E204" s="187" t="s">
        <v>190</v>
      </c>
      <c r="F204" s="187" t="s">
        <v>274</v>
      </c>
      <c r="G204" s="174"/>
      <c r="H204" s="174"/>
      <c r="I204" s="177"/>
      <c r="J204" s="188">
        <f>BK204</f>
        <v>0</v>
      </c>
      <c r="K204" s="174"/>
      <c r="L204" s="179"/>
      <c r="M204" s="180"/>
      <c r="N204" s="181"/>
      <c r="O204" s="181"/>
      <c r="P204" s="182">
        <f>SUM(P205:P228)</f>
        <v>0</v>
      </c>
      <c r="Q204" s="181"/>
      <c r="R204" s="182">
        <f>SUM(R205:R228)</f>
        <v>6.4445592999999999</v>
      </c>
      <c r="S204" s="181"/>
      <c r="T204" s="183">
        <f>SUM(T205:T228)</f>
        <v>0</v>
      </c>
      <c r="AR204" s="184" t="s">
        <v>84</v>
      </c>
      <c r="AT204" s="185" t="s">
        <v>75</v>
      </c>
      <c r="AU204" s="185" t="s">
        <v>84</v>
      </c>
      <c r="AY204" s="184" t="s">
        <v>154</v>
      </c>
      <c r="BK204" s="186">
        <f>SUM(BK205:BK228)</f>
        <v>0</v>
      </c>
    </row>
    <row r="205" spans="1:65" s="2" customFormat="1" ht="21.75" customHeight="1">
      <c r="A205" s="35"/>
      <c r="B205" s="36"/>
      <c r="C205" s="189" t="s">
        <v>275</v>
      </c>
      <c r="D205" s="189" t="s">
        <v>156</v>
      </c>
      <c r="E205" s="190" t="s">
        <v>276</v>
      </c>
      <c r="F205" s="191" t="s">
        <v>277</v>
      </c>
      <c r="G205" s="192" t="s">
        <v>159</v>
      </c>
      <c r="H205" s="193">
        <v>246.55</v>
      </c>
      <c r="I205" s="194"/>
      <c r="J205" s="195">
        <f>ROUND(I205*H205,2)</f>
        <v>0</v>
      </c>
      <c r="K205" s="196"/>
      <c r="L205" s="40"/>
      <c r="M205" s="197" t="s">
        <v>1</v>
      </c>
      <c r="N205" s="198" t="s">
        <v>42</v>
      </c>
      <c r="O205" s="72"/>
      <c r="P205" s="199">
        <f>O205*H205</f>
        <v>0</v>
      </c>
      <c r="Q205" s="199">
        <v>5.7099999999999998E-3</v>
      </c>
      <c r="R205" s="199">
        <f>Q205*H205</f>
        <v>1.4078005</v>
      </c>
      <c r="S205" s="199">
        <v>0</v>
      </c>
      <c r="T205" s="20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1" t="s">
        <v>160</v>
      </c>
      <c r="AT205" s="201" t="s">
        <v>156</v>
      </c>
      <c r="AU205" s="201" t="s">
        <v>93</v>
      </c>
      <c r="AY205" s="18" t="s">
        <v>154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8" t="s">
        <v>93</v>
      </c>
      <c r="BK205" s="202">
        <f>ROUND(I205*H205,2)</f>
        <v>0</v>
      </c>
      <c r="BL205" s="18" t="s">
        <v>160</v>
      </c>
      <c r="BM205" s="201" t="s">
        <v>278</v>
      </c>
    </row>
    <row r="206" spans="1:65" s="14" customFormat="1">
      <c r="B206" s="214"/>
      <c r="C206" s="215"/>
      <c r="D206" s="205" t="s">
        <v>162</v>
      </c>
      <c r="E206" s="216" t="s">
        <v>1</v>
      </c>
      <c r="F206" s="217" t="s">
        <v>279</v>
      </c>
      <c r="G206" s="215"/>
      <c r="H206" s="218">
        <v>246.55</v>
      </c>
      <c r="I206" s="219"/>
      <c r="J206" s="215"/>
      <c r="K206" s="215"/>
      <c r="L206" s="220"/>
      <c r="M206" s="221"/>
      <c r="N206" s="222"/>
      <c r="O206" s="222"/>
      <c r="P206" s="222"/>
      <c r="Q206" s="222"/>
      <c r="R206" s="222"/>
      <c r="S206" s="222"/>
      <c r="T206" s="223"/>
      <c r="AT206" s="224" t="s">
        <v>162</v>
      </c>
      <c r="AU206" s="224" t="s">
        <v>93</v>
      </c>
      <c r="AV206" s="14" t="s">
        <v>93</v>
      </c>
      <c r="AW206" s="14" t="s">
        <v>32</v>
      </c>
      <c r="AX206" s="14" t="s">
        <v>84</v>
      </c>
      <c r="AY206" s="224" t="s">
        <v>154</v>
      </c>
    </row>
    <row r="207" spans="1:65" s="2" customFormat="1" ht="24.2" customHeight="1">
      <c r="A207" s="35"/>
      <c r="B207" s="36"/>
      <c r="C207" s="189" t="s">
        <v>280</v>
      </c>
      <c r="D207" s="189" t="s">
        <v>156</v>
      </c>
      <c r="E207" s="190" t="s">
        <v>281</v>
      </c>
      <c r="F207" s="191" t="s">
        <v>282</v>
      </c>
      <c r="G207" s="192" t="s">
        <v>159</v>
      </c>
      <c r="H207" s="193">
        <v>12</v>
      </c>
      <c r="I207" s="194"/>
      <c r="J207" s="195">
        <f>ROUND(I207*H207,2)</f>
        <v>0</v>
      </c>
      <c r="K207" s="196"/>
      <c r="L207" s="40"/>
      <c r="M207" s="197" t="s">
        <v>1</v>
      </c>
      <c r="N207" s="198" t="s">
        <v>42</v>
      </c>
      <c r="O207" s="72"/>
      <c r="P207" s="199">
        <f>O207*H207</f>
        <v>0</v>
      </c>
      <c r="Q207" s="199">
        <v>8.0000000000000002E-3</v>
      </c>
      <c r="R207" s="199">
        <f>Q207*H207</f>
        <v>9.6000000000000002E-2</v>
      </c>
      <c r="S207" s="199">
        <v>0</v>
      </c>
      <c r="T207" s="20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1" t="s">
        <v>160</v>
      </c>
      <c r="AT207" s="201" t="s">
        <v>156</v>
      </c>
      <c r="AU207" s="201" t="s">
        <v>93</v>
      </c>
      <c r="AY207" s="18" t="s">
        <v>154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8" t="s">
        <v>93</v>
      </c>
      <c r="BK207" s="202">
        <f>ROUND(I207*H207,2)</f>
        <v>0</v>
      </c>
      <c r="BL207" s="18" t="s">
        <v>160</v>
      </c>
      <c r="BM207" s="201" t="s">
        <v>283</v>
      </c>
    </row>
    <row r="208" spans="1:65" s="14" customFormat="1">
      <c r="B208" s="214"/>
      <c r="C208" s="215"/>
      <c r="D208" s="205" t="s">
        <v>162</v>
      </c>
      <c r="E208" s="216" t="s">
        <v>1</v>
      </c>
      <c r="F208" s="217" t="s">
        <v>105</v>
      </c>
      <c r="G208" s="215"/>
      <c r="H208" s="218">
        <v>12</v>
      </c>
      <c r="I208" s="219"/>
      <c r="J208" s="215"/>
      <c r="K208" s="215"/>
      <c r="L208" s="220"/>
      <c r="M208" s="221"/>
      <c r="N208" s="222"/>
      <c r="O208" s="222"/>
      <c r="P208" s="222"/>
      <c r="Q208" s="222"/>
      <c r="R208" s="222"/>
      <c r="S208" s="222"/>
      <c r="T208" s="223"/>
      <c r="AT208" s="224" t="s">
        <v>162</v>
      </c>
      <c r="AU208" s="224" t="s">
        <v>93</v>
      </c>
      <c r="AV208" s="14" t="s">
        <v>93</v>
      </c>
      <c r="AW208" s="14" t="s">
        <v>32</v>
      </c>
      <c r="AX208" s="14" t="s">
        <v>84</v>
      </c>
      <c r="AY208" s="224" t="s">
        <v>154</v>
      </c>
    </row>
    <row r="209" spans="1:65" s="2" customFormat="1" ht="21.75" customHeight="1">
      <c r="A209" s="35"/>
      <c r="B209" s="36"/>
      <c r="C209" s="189" t="s">
        <v>284</v>
      </c>
      <c r="D209" s="189" t="s">
        <v>156</v>
      </c>
      <c r="E209" s="190" t="s">
        <v>285</v>
      </c>
      <c r="F209" s="191" t="s">
        <v>286</v>
      </c>
      <c r="G209" s="192" t="s">
        <v>159</v>
      </c>
      <c r="H209" s="193">
        <v>12</v>
      </c>
      <c r="I209" s="194"/>
      <c r="J209" s="195">
        <f>ROUND(I209*H209,2)</f>
        <v>0</v>
      </c>
      <c r="K209" s="196"/>
      <c r="L209" s="40"/>
      <c r="M209" s="197" t="s">
        <v>1</v>
      </c>
      <c r="N209" s="198" t="s">
        <v>42</v>
      </c>
      <c r="O209" s="72"/>
      <c r="P209" s="199">
        <f>O209*H209</f>
        <v>0</v>
      </c>
      <c r="Q209" s="199">
        <v>1.6199999999999999E-2</v>
      </c>
      <c r="R209" s="199">
        <f>Q209*H209</f>
        <v>0.19439999999999999</v>
      </c>
      <c r="S209" s="199">
        <v>0</v>
      </c>
      <c r="T209" s="20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1" t="s">
        <v>160</v>
      </c>
      <c r="AT209" s="201" t="s">
        <v>156</v>
      </c>
      <c r="AU209" s="201" t="s">
        <v>93</v>
      </c>
      <c r="AY209" s="18" t="s">
        <v>154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8" t="s">
        <v>93</v>
      </c>
      <c r="BK209" s="202">
        <f>ROUND(I209*H209,2)</f>
        <v>0</v>
      </c>
      <c r="BL209" s="18" t="s">
        <v>160</v>
      </c>
      <c r="BM209" s="201" t="s">
        <v>287</v>
      </c>
    </row>
    <row r="210" spans="1:65" s="14" customFormat="1">
      <c r="B210" s="214"/>
      <c r="C210" s="215"/>
      <c r="D210" s="205" t="s">
        <v>162</v>
      </c>
      <c r="E210" s="216" t="s">
        <v>1</v>
      </c>
      <c r="F210" s="217" t="s">
        <v>105</v>
      </c>
      <c r="G210" s="215"/>
      <c r="H210" s="218">
        <v>12</v>
      </c>
      <c r="I210" s="219"/>
      <c r="J210" s="215"/>
      <c r="K210" s="215"/>
      <c r="L210" s="220"/>
      <c r="M210" s="221"/>
      <c r="N210" s="222"/>
      <c r="O210" s="222"/>
      <c r="P210" s="222"/>
      <c r="Q210" s="222"/>
      <c r="R210" s="222"/>
      <c r="S210" s="222"/>
      <c r="T210" s="223"/>
      <c r="AT210" s="224" t="s">
        <v>162</v>
      </c>
      <c r="AU210" s="224" t="s">
        <v>93</v>
      </c>
      <c r="AV210" s="14" t="s">
        <v>93</v>
      </c>
      <c r="AW210" s="14" t="s">
        <v>32</v>
      </c>
      <c r="AX210" s="14" t="s">
        <v>84</v>
      </c>
      <c r="AY210" s="224" t="s">
        <v>154</v>
      </c>
    </row>
    <row r="211" spans="1:65" s="2" customFormat="1" ht="33" customHeight="1">
      <c r="A211" s="35"/>
      <c r="B211" s="36"/>
      <c r="C211" s="189" t="s">
        <v>288</v>
      </c>
      <c r="D211" s="189" t="s">
        <v>156</v>
      </c>
      <c r="E211" s="190" t="s">
        <v>289</v>
      </c>
      <c r="F211" s="191" t="s">
        <v>290</v>
      </c>
      <c r="G211" s="192" t="s">
        <v>159</v>
      </c>
      <c r="H211" s="193">
        <v>36</v>
      </c>
      <c r="I211" s="194"/>
      <c r="J211" s="195">
        <f>ROUND(I211*H211,2)</f>
        <v>0</v>
      </c>
      <c r="K211" s="196"/>
      <c r="L211" s="40"/>
      <c r="M211" s="197" t="s">
        <v>1</v>
      </c>
      <c r="N211" s="198" t="s">
        <v>42</v>
      </c>
      <c r="O211" s="72"/>
      <c r="P211" s="199">
        <f>O211*H211</f>
        <v>0</v>
      </c>
      <c r="Q211" s="199">
        <v>5.4000000000000003E-3</v>
      </c>
      <c r="R211" s="199">
        <f>Q211*H211</f>
        <v>0.19440000000000002</v>
      </c>
      <c r="S211" s="199">
        <v>0</v>
      </c>
      <c r="T211" s="20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1" t="s">
        <v>160</v>
      </c>
      <c r="AT211" s="201" t="s">
        <v>156</v>
      </c>
      <c r="AU211" s="201" t="s">
        <v>93</v>
      </c>
      <c r="AY211" s="18" t="s">
        <v>154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8" t="s">
        <v>93</v>
      </c>
      <c r="BK211" s="202">
        <f>ROUND(I211*H211,2)</f>
        <v>0</v>
      </c>
      <c r="BL211" s="18" t="s">
        <v>160</v>
      </c>
      <c r="BM211" s="201" t="s">
        <v>291</v>
      </c>
    </row>
    <row r="212" spans="1:65" s="14" customFormat="1">
      <c r="B212" s="214"/>
      <c r="C212" s="215"/>
      <c r="D212" s="205" t="s">
        <v>162</v>
      </c>
      <c r="E212" s="216" t="s">
        <v>1</v>
      </c>
      <c r="F212" s="217" t="s">
        <v>292</v>
      </c>
      <c r="G212" s="215"/>
      <c r="H212" s="218">
        <v>36</v>
      </c>
      <c r="I212" s="219"/>
      <c r="J212" s="215"/>
      <c r="K212" s="215"/>
      <c r="L212" s="220"/>
      <c r="M212" s="221"/>
      <c r="N212" s="222"/>
      <c r="O212" s="222"/>
      <c r="P212" s="222"/>
      <c r="Q212" s="222"/>
      <c r="R212" s="222"/>
      <c r="S212" s="222"/>
      <c r="T212" s="223"/>
      <c r="AT212" s="224" t="s">
        <v>162</v>
      </c>
      <c r="AU212" s="224" t="s">
        <v>93</v>
      </c>
      <c r="AV212" s="14" t="s">
        <v>93</v>
      </c>
      <c r="AW212" s="14" t="s">
        <v>32</v>
      </c>
      <c r="AX212" s="14" t="s">
        <v>84</v>
      </c>
      <c r="AY212" s="224" t="s">
        <v>154</v>
      </c>
    </row>
    <row r="213" spans="1:65" s="2" customFormat="1" ht="24.2" customHeight="1">
      <c r="A213" s="35"/>
      <c r="B213" s="36"/>
      <c r="C213" s="189" t="s">
        <v>293</v>
      </c>
      <c r="D213" s="189" t="s">
        <v>156</v>
      </c>
      <c r="E213" s="190" t="s">
        <v>294</v>
      </c>
      <c r="F213" s="191" t="s">
        <v>295</v>
      </c>
      <c r="G213" s="192" t="s">
        <v>159</v>
      </c>
      <c r="H213" s="193">
        <v>36</v>
      </c>
      <c r="I213" s="194"/>
      <c r="J213" s="195">
        <f>ROUND(I213*H213,2)</f>
        <v>0</v>
      </c>
      <c r="K213" s="196"/>
      <c r="L213" s="40"/>
      <c r="M213" s="197" t="s">
        <v>1</v>
      </c>
      <c r="N213" s="198" t="s">
        <v>42</v>
      </c>
      <c r="O213" s="72"/>
      <c r="P213" s="199">
        <f>O213*H213</f>
        <v>0</v>
      </c>
      <c r="Q213" s="199">
        <v>4.0000000000000001E-3</v>
      </c>
      <c r="R213" s="199">
        <f>Q213*H213</f>
        <v>0.14400000000000002</v>
      </c>
      <c r="S213" s="199">
        <v>0</v>
      </c>
      <c r="T213" s="20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1" t="s">
        <v>160</v>
      </c>
      <c r="AT213" s="201" t="s">
        <v>156</v>
      </c>
      <c r="AU213" s="201" t="s">
        <v>93</v>
      </c>
      <c r="AY213" s="18" t="s">
        <v>154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8" t="s">
        <v>93</v>
      </c>
      <c r="BK213" s="202">
        <f>ROUND(I213*H213,2)</f>
        <v>0</v>
      </c>
      <c r="BL213" s="18" t="s">
        <v>160</v>
      </c>
      <c r="BM213" s="201" t="s">
        <v>296</v>
      </c>
    </row>
    <row r="214" spans="1:65" s="14" customFormat="1">
      <c r="B214" s="214"/>
      <c r="C214" s="215"/>
      <c r="D214" s="205" t="s">
        <v>162</v>
      </c>
      <c r="E214" s="216" t="s">
        <v>1</v>
      </c>
      <c r="F214" s="217" t="s">
        <v>292</v>
      </c>
      <c r="G214" s="215"/>
      <c r="H214" s="218">
        <v>36</v>
      </c>
      <c r="I214" s="219"/>
      <c r="J214" s="215"/>
      <c r="K214" s="215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162</v>
      </c>
      <c r="AU214" s="224" t="s">
        <v>93</v>
      </c>
      <c r="AV214" s="14" t="s">
        <v>93</v>
      </c>
      <c r="AW214" s="14" t="s">
        <v>32</v>
      </c>
      <c r="AX214" s="14" t="s">
        <v>84</v>
      </c>
      <c r="AY214" s="224" t="s">
        <v>154</v>
      </c>
    </row>
    <row r="215" spans="1:65" s="2" customFormat="1" ht="24.2" customHeight="1">
      <c r="A215" s="35"/>
      <c r="B215" s="36"/>
      <c r="C215" s="189" t="s">
        <v>297</v>
      </c>
      <c r="D215" s="189" t="s">
        <v>156</v>
      </c>
      <c r="E215" s="190" t="s">
        <v>298</v>
      </c>
      <c r="F215" s="191" t="s">
        <v>299</v>
      </c>
      <c r="G215" s="192" t="s">
        <v>159</v>
      </c>
      <c r="H215" s="193">
        <v>116.06</v>
      </c>
      <c r="I215" s="194"/>
      <c r="J215" s="195">
        <f>ROUND(I215*H215,2)</f>
        <v>0</v>
      </c>
      <c r="K215" s="196"/>
      <c r="L215" s="40"/>
      <c r="M215" s="197" t="s">
        <v>1</v>
      </c>
      <c r="N215" s="198" t="s">
        <v>42</v>
      </c>
      <c r="O215" s="72"/>
      <c r="P215" s="199">
        <f>O215*H215</f>
        <v>0</v>
      </c>
      <c r="Q215" s="199">
        <v>3.798E-2</v>
      </c>
      <c r="R215" s="199">
        <f>Q215*H215</f>
        <v>4.4079588000000003</v>
      </c>
      <c r="S215" s="199">
        <v>0</v>
      </c>
      <c r="T215" s="20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1" t="s">
        <v>160</v>
      </c>
      <c r="AT215" s="201" t="s">
        <v>156</v>
      </c>
      <c r="AU215" s="201" t="s">
        <v>93</v>
      </c>
      <c r="AY215" s="18" t="s">
        <v>154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8" t="s">
        <v>93</v>
      </c>
      <c r="BK215" s="202">
        <f>ROUND(I215*H215,2)</f>
        <v>0</v>
      </c>
      <c r="BL215" s="18" t="s">
        <v>160</v>
      </c>
      <c r="BM215" s="201" t="s">
        <v>300</v>
      </c>
    </row>
    <row r="216" spans="1:65" s="13" customFormat="1" ht="22.5">
      <c r="B216" s="203"/>
      <c r="C216" s="204"/>
      <c r="D216" s="205" t="s">
        <v>162</v>
      </c>
      <c r="E216" s="206" t="s">
        <v>1</v>
      </c>
      <c r="F216" s="207" t="s">
        <v>301</v>
      </c>
      <c r="G216" s="204"/>
      <c r="H216" s="206" t="s">
        <v>1</v>
      </c>
      <c r="I216" s="208"/>
      <c r="J216" s="204"/>
      <c r="K216" s="204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162</v>
      </c>
      <c r="AU216" s="213" t="s">
        <v>93</v>
      </c>
      <c r="AV216" s="13" t="s">
        <v>84</v>
      </c>
      <c r="AW216" s="13" t="s">
        <v>32</v>
      </c>
      <c r="AX216" s="13" t="s">
        <v>76</v>
      </c>
      <c r="AY216" s="213" t="s">
        <v>154</v>
      </c>
    </row>
    <row r="217" spans="1:65" s="14" customFormat="1">
      <c r="B217" s="214"/>
      <c r="C217" s="215"/>
      <c r="D217" s="205" t="s">
        <v>162</v>
      </c>
      <c r="E217" s="216" t="s">
        <v>1</v>
      </c>
      <c r="F217" s="217" t="s">
        <v>302</v>
      </c>
      <c r="G217" s="215"/>
      <c r="H217" s="218">
        <v>7.56</v>
      </c>
      <c r="I217" s="219"/>
      <c r="J217" s="215"/>
      <c r="K217" s="215"/>
      <c r="L217" s="220"/>
      <c r="M217" s="221"/>
      <c r="N217" s="222"/>
      <c r="O217" s="222"/>
      <c r="P217" s="222"/>
      <c r="Q217" s="222"/>
      <c r="R217" s="222"/>
      <c r="S217" s="222"/>
      <c r="T217" s="223"/>
      <c r="AT217" s="224" t="s">
        <v>162</v>
      </c>
      <c r="AU217" s="224" t="s">
        <v>93</v>
      </c>
      <c r="AV217" s="14" t="s">
        <v>93</v>
      </c>
      <c r="AW217" s="14" t="s">
        <v>32</v>
      </c>
      <c r="AX217" s="14" t="s">
        <v>76</v>
      </c>
      <c r="AY217" s="224" t="s">
        <v>154</v>
      </c>
    </row>
    <row r="218" spans="1:65" s="14" customFormat="1">
      <c r="B218" s="214"/>
      <c r="C218" s="215"/>
      <c r="D218" s="205" t="s">
        <v>162</v>
      </c>
      <c r="E218" s="216" t="s">
        <v>1</v>
      </c>
      <c r="F218" s="217" t="s">
        <v>303</v>
      </c>
      <c r="G218" s="215"/>
      <c r="H218" s="218">
        <v>28.5</v>
      </c>
      <c r="I218" s="219"/>
      <c r="J218" s="215"/>
      <c r="K218" s="215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162</v>
      </c>
      <c r="AU218" s="224" t="s">
        <v>93</v>
      </c>
      <c r="AV218" s="14" t="s">
        <v>93</v>
      </c>
      <c r="AW218" s="14" t="s">
        <v>32</v>
      </c>
      <c r="AX218" s="14" t="s">
        <v>76</v>
      </c>
      <c r="AY218" s="224" t="s">
        <v>154</v>
      </c>
    </row>
    <row r="219" spans="1:65" s="16" customFormat="1">
      <c r="B219" s="247"/>
      <c r="C219" s="248"/>
      <c r="D219" s="205" t="s">
        <v>162</v>
      </c>
      <c r="E219" s="249" t="s">
        <v>108</v>
      </c>
      <c r="F219" s="250" t="s">
        <v>304</v>
      </c>
      <c r="G219" s="248"/>
      <c r="H219" s="251">
        <v>36.06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AT219" s="257" t="s">
        <v>162</v>
      </c>
      <c r="AU219" s="257" t="s">
        <v>93</v>
      </c>
      <c r="AV219" s="16" t="s">
        <v>97</v>
      </c>
      <c r="AW219" s="16" t="s">
        <v>32</v>
      </c>
      <c r="AX219" s="16" t="s">
        <v>76</v>
      </c>
      <c r="AY219" s="257" t="s">
        <v>154</v>
      </c>
    </row>
    <row r="220" spans="1:65" s="13" customFormat="1" ht="22.5">
      <c r="B220" s="203"/>
      <c r="C220" s="204"/>
      <c r="D220" s="205" t="s">
        <v>162</v>
      </c>
      <c r="E220" s="206" t="s">
        <v>1</v>
      </c>
      <c r="F220" s="207" t="s">
        <v>305</v>
      </c>
      <c r="G220" s="204"/>
      <c r="H220" s="206" t="s">
        <v>1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162</v>
      </c>
      <c r="AU220" s="213" t="s">
        <v>93</v>
      </c>
      <c r="AV220" s="13" t="s">
        <v>84</v>
      </c>
      <c r="AW220" s="13" t="s">
        <v>32</v>
      </c>
      <c r="AX220" s="13" t="s">
        <v>76</v>
      </c>
      <c r="AY220" s="213" t="s">
        <v>154</v>
      </c>
    </row>
    <row r="221" spans="1:65" s="14" customFormat="1">
      <c r="B221" s="214"/>
      <c r="C221" s="215"/>
      <c r="D221" s="205" t="s">
        <v>162</v>
      </c>
      <c r="E221" s="216" t="s">
        <v>1</v>
      </c>
      <c r="F221" s="217" t="s">
        <v>306</v>
      </c>
      <c r="G221" s="215"/>
      <c r="H221" s="218">
        <v>8</v>
      </c>
      <c r="I221" s="219"/>
      <c r="J221" s="215"/>
      <c r="K221" s="215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162</v>
      </c>
      <c r="AU221" s="224" t="s">
        <v>93</v>
      </c>
      <c r="AV221" s="14" t="s">
        <v>93</v>
      </c>
      <c r="AW221" s="14" t="s">
        <v>32</v>
      </c>
      <c r="AX221" s="14" t="s">
        <v>76</v>
      </c>
      <c r="AY221" s="224" t="s">
        <v>154</v>
      </c>
    </row>
    <row r="222" spans="1:65" s="14" customFormat="1">
      <c r="B222" s="214"/>
      <c r="C222" s="215"/>
      <c r="D222" s="205" t="s">
        <v>162</v>
      </c>
      <c r="E222" s="216" t="s">
        <v>1</v>
      </c>
      <c r="F222" s="217" t="s">
        <v>307</v>
      </c>
      <c r="G222" s="215"/>
      <c r="H222" s="218">
        <v>30</v>
      </c>
      <c r="I222" s="219"/>
      <c r="J222" s="215"/>
      <c r="K222" s="215"/>
      <c r="L222" s="220"/>
      <c r="M222" s="221"/>
      <c r="N222" s="222"/>
      <c r="O222" s="222"/>
      <c r="P222" s="222"/>
      <c r="Q222" s="222"/>
      <c r="R222" s="222"/>
      <c r="S222" s="222"/>
      <c r="T222" s="223"/>
      <c r="AT222" s="224" t="s">
        <v>162</v>
      </c>
      <c r="AU222" s="224" t="s">
        <v>93</v>
      </c>
      <c r="AV222" s="14" t="s">
        <v>93</v>
      </c>
      <c r="AW222" s="14" t="s">
        <v>32</v>
      </c>
      <c r="AX222" s="14" t="s">
        <v>76</v>
      </c>
      <c r="AY222" s="224" t="s">
        <v>154</v>
      </c>
    </row>
    <row r="223" spans="1:65" s="14" customFormat="1">
      <c r="B223" s="214"/>
      <c r="C223" s="215"/>
      <c r="D223" s="205" t="s">
        <v>162</v>
      </c>
      <c r="E223" s="216" t="s">
        <v>1</v>
      </c>
      <c r="F223" s="217" t="s">
        <v>308</v>
      </c>
      <c r="G223" s="215"/>
      <c r="H223" s="218">
        <v>30</v>
      </c>
      <c r="I223" s="219"/>
      <c r="J223" s="215"/>
      <c r="K223" s="215"/>
      <c r="L223" s="220"/>
      <c r="M223" s="221"/>
      <c r="N223" s="222"/>
      <c r="O223" s="222"/>
      <c r="P223" s="222"/>
      <c r="Q223" s="222"/>
      <c r="R223" s="222"/>
      <c r="S223" s="222"/>
      <c r="T223" s="223"/>
      <c r="AT223" s="224" t="s">
        <v>162</v>
      </c>
      <c r="AU223" s="224" t="s">
        <v>93</v>
      </c>
      <c r="AV223" s="14" t="s">
        <v>93</v>
      </c>
      <c r="AW223" s="14" t="s">
        <v>32</v>
      </c>
      <c r="AX223" s="14" t="s">
        <v>76</v>
      </c>
      <c r="AY223" s="224" t="s">
        <v>154</v>
      </c>
    </row>
    <row r="224" spans="1:65" s="14" customFormat="1">
      <c r="B224" s="214"/>
      <c r="C224" s="215"/>
      <c r="D224" s="205" t="s">
        <v>162</v>
      </c>
      <c r="E224" s="216" t="s">
        <v>1</v>
      </c>
      <c r="F224" s="217" t="s">
        <v>309</v>
      </c>
      <c r="G224" s="215"/>
      <c r="H224" s="218">
        <v>12</v>
      </c>
      <c r="I224" s="219"/>
      <c r="J224" s="215"/>
      <c r="K224" s="215"/>
      <c r="L224" s="220"/>
      <c r="M224" s="221"/>
      <c r="N224" s="222"/>
      <c r="O224" s="222"/>
      <c r="P224" s="222"/>
      <c r="Q224" s="222"/>
      <c r="R224" s="222"/>
      <c r="S224" s="222"/>
      <c r="T224" s="223"/>
      <c r="AT224" s="224" t="s">
        <v>162</v>
      </c>
      <c r="AU224" s="224" t="s">
        <v>93</v>
      </c>
      <c r="AV224" s="14" t="s">
        <v>93</v>
      </c>
      <c r="AW224" s="14" t="s">
        <v>32</v>
      </c>
      <c r="AX224" s="14" t="s">
        <v>76</v>
      </c>
      <c r="AY224" s="224" t="s">
        <v>154</v>
      </c>
    </row>
    <row r="225" spans="1:65" s="16" customFormat="1">
      <c r="B225" s="247"/>
      <c r="C225" s="248"/>
      <c r="D225" s="205" t="s">
        <v>162</v>
      </c>
      <c r="E225" s="249" t="s">
        <v>112</v>
      </c>
      <c r="F225" s="250" t="s">
        <v>304</v>
      </c>
      <c r="G225" s="248"/>
      <c r="H225" s="251">
        <v>80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AT225" s="257" t="s">
        <v>162</v>
      </c>
      <c r="AU225" s="257" t="s">
        <v>93</v>
      </c>
      <c r="AV225" s="16" t="s">
        <v>97</v>
      </c>
      <c r="AW225" s="16" t="s">
        <v>32</v>
      </c>
      <c r="AX225" s="16" t="s">
        <v>76</v>
      </c>
      <c r="AY225" s="257" t="s">
        <v>154</v>
      </c>
    </row>
    <row r="226" spans="1:65" s="15" customFormat="1">
      <c r="B226" s="225"/>
      <c r="C226" s="226"/>
      <c r="D226" s="205" t="s">
        <v>162</v>
      </c>
      <c r="E226" s="227" t="s">
        <v>1</v>
      </c>
      <c r="F226" s="228" t="s">
        <v>189</v>
      </c>
      <c r="G226" s="226"/>
      <c r="H226" s="229">
        <v>116.06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AT226" s="235" t="s">
        <v>162</v>
      </c>
      <c r="AU226" s="235" t="s">
        <v>93</v>
      </c>
      <c r="AV226" s="15" t="s">
        <v>160</v>
      </c>
      <c r="AW226" s="15" t="s">
        <v>32</v>
      </c>
      <c r="AX226" s="15" t="s">
        <v>84</v>
      </c>
      <c r="AY226" s="235" t="s">
        <v>154</v>
      </c>
    </row>
    <row r="227" spans="1:65" s="2" customFormat="1" ht="16.5" customHeight="1">
      <c r="A227" s="35"/>
      <c r="B227" s="36"/>
      <c r="C227" s="189" t="s">
        <v>310</v>
      </c>
      <c r="D227" s="189" t="s">
        <v>156</v>
      </c>
      <c r="E227" s="190" t="s">
        <v>311</v>
      </c>
      <c r="F227" s="191" t="s">
        <v>312</v>
      </c>
      <c r="G227" s="192" t="s">
        <v>159</v>
      </c>
      <c r="H227" s="193">
        <v>136.55600000000001</v>
      </c>
      <c r="I227" s="194"/>
      <c r="J227" s="195">
        <f>ROUND(I227*H227,2)</f>
        <v>0</v>
      </c>
      <c r="K227" s="196"/>
      <c r="L227" s="40"/>
      <c r="M227" s="197" t="s">
        <v>1</v>
      </c>
      <c r="N227" s="198" t="s">
        <v>42</v>
      </c>
      <c r="O227" s="72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1" t="s">
        <v>160</v>
      </c>
      <c r="AT227" s="201" t="s">
        <v>156</v>
      </c>
      <c r="AU227" s="201" t="s">
        <v>93</v>
      </c>
      <c r="AY227" s="18" t="s">
        <v>154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8" t="s">
        <v>93</v>
      </c>
      <c r="BK227" s="202">
        <f>ROUND(I227*H227,2)</f>
        <v>0</v>
      </c>
      <c r="BL227" s="18" t="s">
        <v>160</v>
      </c>
      <c r="BM227" s="201" t="s">
        <v>313</v>
      </c>
    </row>
    <row r="228" spans="1:65" s="14" customFormat="1">
      <c r="B228" s="214"/>
      <c r="C228" s="215"/>
      <c r="D228" s="205" t="s">
        <v>162</v>
      </c>
      <c r="E228" s="216" t="s">
        <v>1</v>
      </c>
      <c r="F228" s="217" t="s">
        <v>314</v>
      </c>
      <c r="G228" s="215"/>
      <c r="H228" s="218">
        <v>136.55600000000001</v>
      </c>
      <c r="I228" s="219"/>
      <c r="J228" s="215"/>
      <c r="K228" s="215"/>
      <c r="L228" s="220"/>
      <c r="M228" s="221"/>
      <c r="N228" s="222"/>
      <c r="O228" s="222"/>
      <c r="P228" s="222"/>
      <c r="Q228" s="222"/>
      <c r="R228" s="222"/>
      <c r="S228" s="222"/>
      <c r="T228" s="223"/>
      <c r="AT228" s="224" t="s">
        <v>162</v>
      </c>
      <c r="AU228" s="224" t="s">
        <v>93</v>
      </c>
      <c r="AV228" s="14" t="s">
        <v>93</v>
      </c>
      <c r="AW228" s="14" t="s">
        <v>32</v>
      </c>
      <c r="AX228" s="14" t="s">
        <v>84</v>
      </c>
      <c r="AY228" s="224" t="s">
        <v>154</v>
      </c>
    </row>
    <row r="229" spans="1:65" s="12" customFormat="1" ht="22.9" customHeight="1">
      <c r="B229" s="173"/>
      <c r="C229" s="174"/>
      <c r="D229" s="175" t="s">
        <v>75</v>
      </c>
      <c r="E229" s="187" t="s">
        <v>197</v>
      </c>
      <c r="F229" s="187" t="s">
        <v>315</v>
      </c>
      <c r="G229" s="174"/>
      <c r="H229" s="174"/>
      <c r="I229" s="177"/>
      <c r="J229" s="188">
        <f>BK229</f>
        <v>0</v>
      </c>
      <c r="K229" s="174"/>
      <c r="L229" s="179"/>
      <c r="M229" s="180"/>
      <c r="N229" s="181"/>
      <c r="O229" s="181"/>
      <c r="P229" s="182">
        <f>SUM(P230:P233)</f>
        <v>0</v>
      </c>
      <c r="Q229" s="181"/>
      <c r="R229" s="182">
        <f>SUM(R230:R233)</f>
        <v>3.0794999999999999E-2</v>
      </c>
      <c r="S229" s="181"/>
      <c r="T229" s="183">
        <f>SUM(T230:T233)</f>
        <v>0</v>
      </c>
      <c r="AR229" s="184" t="s">
        <v>84</v>
      </c>
      <c r="AT229" s="185" t="s">
        <v>75</v>
      </c>
      <c r="AU229" s="185" t="s">
        <v>84</v>
      </c>
      <c r="AY229" s="184" t="s">
        <v>154</v>
      </c>
      <c r="BK229" s="186">
        <f>SUM(BK230:BK233)</f>
        <v>0</v>
      </c>
    </row>
    <row r="230" spans="1:65" s="2" customFormat="1" ht="37.9" customHeight="1">
      <c r="A230" s="35"/>
      <c r="B230" s="36"/>
      <c r="C230" s="189" t="s">
        <v>316</v>
      </c>
      <c r="D230" s="189" t="s">
        <v>156</v>
      </c>
      <c r="E230" s="190" t="s">
        <v>317</v>
      </c>
      <c r="F230" s="191" t="s">
        <v>318</v>
      </c>
      <c r="G230" s="192" t="s">
        <v>319</v>
      </c>
      <c r="H230" s="193">
        <v>6</v>
      </c>
      <c r="I230" s="194"/>
      <c r="J230" s="195">
        <f>ROUND(I230*H230,2)</f>
        <v>0</v>
      </c>
      <c r="K230" s="196"/>
      <c r="L230" s="40"/>
      <c r="M230" s="197" t="s">
        <v>1</v>
      </c>
      <c r="N230" s="198" t="s">
        <v>42</v>
      </c>
      <c r="O230" s="72"/>
      <c r="P230" s="199">
        <f>O230*H230</f>
        <v>0</v>
      </c>
      <c r="Q230" s="199">
        <v>5.0612499999999998E-3</v>
      </c>
      <c r="R230" s="199">
        <f>Q230*H230</f>
        <v>3.0367499999999999E-2</v>
      </c>
      <c r="S230" s="199">
        <v>0</v>
      </c>
      <c r="T230" s="20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1" t="s">
        <v>160</v>
      </c>
      <c r="AT230" s="201" t="s">
        <v>156</v>
      </c>
      <c r="AU230" s="201" t="s">
        <v>93</v>
      </c>
      <c r="AY230" s="18" t="s">
        <v>154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8" t="s">
        <v>93</v>
      </c>
      <c r="BK230" s="202">
        <f>ROUND(I230*H230,2)</f>
        <v>0</v>
      </c>
      <c r="BL230" s="18" t="s">
        <v>160</v>
      </c>
      <c r="BM230" s="201" t="s">
        <v>320</v>
      </c>
    </row>
    <row r="231" spans="1:65" s="14" customFormat="1">
      <c r="B231" s="214"/>
      <c r="C231" s="215"/>
      <c r="D231" s="205" t="s">
        <v>162</v>
      </c>
      <c r="E231" s="216" t="s">
        <v>1</v>
      </c>
      <c r="F231" s="217" t="s">
        <v>321</v>
      </c>
      <c r="G231" s="215"/>
      <c r="H231" s="218">
        <v>6</v>
      </c>
      <c r="I231" s="219"/>
      <c r="J231" s="215"/>
      <c r="K231" s="215"/>
      <c r="L231" s="220"/>
      <c r="M231" s="221"/>
      <c r="N231" s="222"/>
      <c r="O231" s="222"/>
      <c r="P231" s="222"/>
      <c r="Q231" s="222"/>
      <c r="R231" s="222"/>
      <c r="S231" s="222"/>
      <c r="T231" s="223"/>
      <c r="AT231" s="224" t="s">
        <v>162</v>
      </c>
      <c r="AU231" s="224" t="s">
        <v>93</v>
      </c>
      <c r="AV231" s="14" t="s">
        <v>93</v>
      </c>
      <c r="AW231" s="14" t="s">
        <v>32</v>
      </c>
      <c r="AX231" s="14" t="s">
        <v>84</v>
      </c>
      <c r="AY231" s="224" t="s">
        <v>154</v>
      </c>
    </row>
    <row r="232" spans="1:65" s="2" customFormat="1" ht="37.9" customHeight="1">
      <c r="A232" s="35"/>
      <c r="B232" s="36"/>
      <c r="C232" s="189" t="s">
        <v>322</v>
      </c>
      <c r="D232" s="189" t="s">
        <v>156</v>
      </c>
      <c r="E232" s="190" t="s">
        <v>323</v>
      </c>
      <c r="F232" s="191" t="s">
        <v>324</v>
      </c>
      <c r="G232" s="192" t="s">
        <v>319</v>
      </c>
      <c r="H232" s="193">
        <v>6</v>
      </c>
      <c r="I232" s="194"/>
      <c r="J232" s="195">
        <f>ROUND(I232*H232,2)</f>
        <v>0</v>
      </c>
      <c r="K232" s="196"/>
      <c r="L232" s="40"/>
      <c r="M232" s="197" t="s">
        <v>1</v>
      </c>
      <c r="N232" s="198" t="s">
        <v>42</v>
      </c>
      <c r="O232" s="72"/>
      <c r="P232" s="199">
        <f>O232*H232</f>
        <v>0</v>
      </c>
      <c r="Q232" s="199">
        <v>7.1249999999999997E-5</v>
      </c>
      <c r="R232" s="199">
        <f>Q232*H232</f>
        <v>4.2749999999999998E-4</v>
      </c>
      <c r="S232" s="199">
        <v>0</v>
      </c>
      <c r="T232" s="20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1" t="s">
        <v>160</v>
      </c>
      <c r="AT232" s="201" t="s">
        <v>156</v>
      </c>
      <c r="AU232" s="201" t="s">
        <v>93</v>
      </c>
      <c r="AY232" s="18" t="s">
        <v>154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8" t="s">
        <v>93</v>
      </c>
      <c r="BK232" s="202">
        <f>ROUND(I232*H232,2)</f>
        <v>0</v>
      </c>
      <c r="BL232" s="18" t="s">
        <v>160</v>
      </c>
      <c r="BM232" s="201" t="s">
        <v>325</v>
      </c>
    </row>
    <row r="233" spans="1:65" s="14" customFormat="1">
      <c r="B233" s="214"/>
      <c r="C233" s="215"/>
      <c r="D233" s="205" t="s">
        <v>162</v>
      </c>
      <c r="E233" s="216" t="s">
        <v>1</v>
      </c>
      <c r="F233" s="217" t="s">
        <v>326</v>
      </c>
      <c r="G233" s="215"/>
      <c r="H233" s="218">
        <v>6</v>
      </c>
      <c r="I233" s="219"/>
      <c r="J233" s="215"/>
      <c r="K233" s="215"/>
      <c r="L233" s="220"/>
      <c r="M233" s="221"/>
      <c r="N233" s="222"/>
      <c r="O233" s="222"/>
      <c r="P233" s="222"/>
      <c r="Q233" s="222"/>
      <c r="R233" s="222"/>
      <c r="S233" s="222"/>
      <c r="T233" s="223"/>
      <c r="AT233" s="224" t="s">
        <v>162</v>
      </c>
      <c r="AU233" s="224" t="s">
        <v>93</v>
      </c>
      <c r="AV233" s="14" t="s">
        <v>93</v>
      </c>
      <c r="AW233" s="14" t="s">
        <v>32</v>
      </c>
      <c r="AX233" s="14" t="s">
        <v>84</v>
      </c>
      <c r="AY233" s="224" t="s">
        <v>154</v>
      </c>
    </row>
    <row r="234" spans="1:65" s="12" customFormat="1" ht="22.9" customHeight="1">
      <c r="B234" s="173"/>
      <c r="C234" s="174"/>
      <c r="D234" s="175" t="s">
        <v>75</v>
      </c>
      <c r="E234" s="187" t="s">
        <v>202</v>
      </c>
      <c r="F234" s="187" t="s">
        <v>327</v>
      </c>
      <c r="G234" s="174"/>
      <c r="H234" s="174"/>
      <c r="I234" s="177"/>
      <c r="J234" s="188">
        <f>BK234</f>
        <v>0</v>
      </c>
      <c r="K234" s="174"/>
      <c r="L234" s="179"/>
      <c r="M234" s="180"/>
      <c r="N234" s="181"/>
      <c r="O234" s="181"/>
      <c r="P234" s="182">
        <f>SUM(P235:P250)</f>
        <v>0</v>
      </c>
      <c r="Q234" s="181"/>
      <c r="R234" s="182">
        <f>SUM(R235:R250)</f>
        <v>9.4623900000000011E-3</v>
      </c>
      <c r="S234" s="181"/>
      <c r="T234" s="183">
        <f>SUM(T235:T250)</f>
        <v>17.257000000000001</v>
      </c>
      <c r="AR234" s="184" t="s">
        <v>84</v>
      </c>
      <c r="AT234" s="185" t="s">
        <v>75</v>
      </c>
      <c r="AU234" s="185" t="s">
        <v>84</v>
      </c>
      <c r="AY234" s="184" t="s">
        <v>154</v>
      </c>
      <c r="BK234" s="186">
        <f>SUM(BK235:BK250)</f>
        <v>0</v>
      </c>
    </row>
    <row r="235" spans="1:65" s="2" customFormat="1" ht="24.2" customHeight="1">
      <c r="A235" s="35"/>
      <c r="B235" s="36"/>
      <c r="C235" s="189" t="s">
        <v>328</v>
      </c>
      <c r="D235" s="189" t="s">
        <v>156</v>
      </c>
      <c r="E235" s="190" t="s">
        <v>329</v>
      </c>
      <c r="F235" s="191" t="s">
        <v>330</v>
      </c>
      <c r="G235" s="192" t="s">
        <v>226</v>
      </c>
      <c r="H235" s="193">
        <v>643.70000000000005</v>
      </c>
      <c r="I235" s="194"/>
      <c r="J235" s="195">
        <f>ROUND(I235*H235,2)</f>
        <v>0</v>
      </c>
      <c r="K235" s="196"/>
      <c r="L235" s="40"/>
      <c r="M235" s="197" t="s">
        <v>1</v>
      </c>
      <c r="N235" s="198" t="s">
        <v>42</v>
      </c>
      <c r="O235" s="72"/>
      <c r="P235" s="199">
        <f>O235*H235</f>
        <v>0</v>
      </c>
      <c r="Q235" s="199">
        <v>1.47E-5</v>
      </c>
      <c r="R235" s="199">
        <f>Q235*H235</f>
        <v>9.4623900000000011E-3</v>
      </c>
      <c r="S235" s="199">
        <v>1E-3</v>
      </c>
      <c r="T235" s="200">
        <f>S235*H235</f>
        <v>0.64370000000000005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1" t="s">
        <v>160</v>
      </c>
      <c r="AT235" s="201" t="s">
        <v>156</v>
      </c>
      <c r="AU235" s="201" t="s">
        <v>93</v>
      </c>
      <c r="AY235" s="18" t="s">
        <v>154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8" t="s">
        <v>93</v>
      </c>
      <c r="BK235" s="202">
        <f>ROUND(I235*H235,2)</f>
        <v>0</v>
      </c>
      <c r="BL235" s="18" t="s">
        <v>160</v>
      </c>
      <c r="BM235" s="201" t="s">
        <v>331</v>
      </c>
    </row>
    <row r="236" spans="1:65" s="14" customFormat="1">
      <c r="B236" s="214"/>
      <c r="C236" s="215"/>
      <c r="D236" s="205" t="s">
        <v>162</v>
      </c>
      <c r="E236" s="216" t="s">
        <v>1</v>
      </c>
      <c r="F236" s="217" t="s">
        <v>332</v>
      </c>
      <c r="G236" s="215"/>
      <c r="H236" s="218">
        <v>643.70000000000005</v>
      </c>
      <c r="I236" s="219"/>
      <c r="J236" s="215"/>
      <c r="K236" s="215"/>
      <c r="L236" s="220"/>
      <c r="M236" s="221"/>
      <c r="N236" s="222"/>
      <c r="O236" s="222"/>
      <c r="P236" s="222"/>
      <c r="Q236" s="222"/>
      <c r="R236" s="222"/>
      <c r="S236" s="222"/>
      <c r="T236" s="223"/>
      <c r="AT236" s="224" t="s">
        <v>162</v>
      </c>
      <c r="AU236" s="224" t="s">
        <v>93</v>
      </c>
      <c r="AV236" s="14" t="s">
        <v>93</v>
      </c>
      <c r="AW236" s="14" t="s">
        <v>32</v>
      </c>
      <c r="AX236" s="14" t="s">
        <v>84</v>
      </c>
      <c r="AY236" s="224" t="s">
        <v>154</v>
      </c>
    </row>
    <row r="237" spans="1:65" s="2" customFormat="1" ht="37.9" customHeight="1">
      <c r="A237" s="35"/>
      <c r="B237" s="36"/>
      <c r="C237" s="189" t="s">
        <v>333</v>
      </c>
      <c r="D237" s="189" t="s">
        <v>156</v>
      </c>
      <c r="E237" s="190" t="s">
        <v>334</v>
      </c>
      <c r="F237" s="191" t="s">
        <v>335</v>
      </c>
      <c r="G237" s="192" t="s">
        <v>159</v>
      </c>
      <c r="H237" s="193">
        <v>258.55</v>
      </c>
      <c r="I237" s="194"/>
      <c r="J237" s="195">
        <f>ROUND(I237*H237,2)</f>
        <v>0</v>
      </c>
      <c r="K237" s="196"/>
      <c r="L237" s="40"/>
      <c r="M237" s="197" t="s">
        <v>1</v>
      </c>
      <c r="N237" s="198" t="s">
        <v>42</v>
      </c>
      <c r="O237" s="72"/>
      <c r="P237" s="199">
        <f>O237*H237</f>
        <v>0</v>
      </c>
      <c r="Q237" s="199">
        <v>0</v>
      </c>
      <c r="R237" s="199">
        <f>Q237*H237</f>
        <v>0</v>
      </c>
      <c r="S237" s="199">
        <v>4.5999999999999999E-2</v>
      </c>
      <c r="T237" s="200">
        <f>S237*H237</f>
        <v>11.8933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1" t="s">
        <v>160</v>
      </c>
      <c r="AT237" s="201" t="s">
        <v>156</v>
      </c>
      <c r="AU237" s="201" t="s">
        <v>93</v>
      </c>
      <c r="AY237" s="18" t="s">
        <v>154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8" t="s">
        <v>93</v>
      </c>
      <c r="BK237" s="202">
        <f>ROUND(I237*H237,2)</f>
        <v>0</v>
      </c>
      <c r="BL237" s="18" t="s">
        <v>160</v>
      </c>
      <c r="BM237" s="201" t="s">
        <v>336</v>
      </c>
    </row>
    <row r="238" spans="1:65" s="13" customFormat="1" ht="22.5">
      <c r="B238" s="203"/>
      <c r="C238" s="204"/>
      <c r="D238" s="205" t="s">
        <v>162</v>
      </c>
      <c r="E238" s="206" t="s">
        <v>1</v>
      </c>
      <c r="F238" s="207" t="s">
        <v>337</v>
      </c>
      <c r="G238" s="204"/>
      <c r="H238" s="206" t="s">
        <v>1</v>
      </c>
      <c r="I238" s="208"/>
      <c r="J238" s="204"/>
      <c r="K238" s="204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162</v>
      </c>
      <c r="AU238" s="213" t="s">
        <v>93</v>
      </c>
      <c r="AV238" s="13" t="s">
        <v>84</v>
      </c>
      <c r="AW238" s="13" t="s">
        <v>32</v>
      </c>
      <c r="AX238" s="13" t="s">
        <v>76</v>
      </c>
      <c r="AY238" s="213" t="s">
        <v>154</v>
      </c>
    </row>
    <row r="239" spans="1:65" s="14" customFormat="1">
      <c r="B239" s="214"/>
      <c r="C239" s="215"/>
      <c r="D239" s="205" t="s">
        <v>162</v>
      </c>
      <c r="E239" s="216" t="s">
        <v>105</v>
      </c>
      <c r="F239" s="217" t="s">
        <v>338</v>
      </c>
      <c r="G239" s="215"/>
      <c r="H239" s="218">
        <v>12</v>
      </c>
      <c r="I239" s="219"/>
      <c r="J239" s="215"/>
      <c r="K239" s="215"/>
      <c r="L239" s="220"/>
      <c r="M239" s="221"/>
      <c r="N239" s="222"/>
      <c r="O239" s="222"/>
      <c r="P239" s="222"/>
      <c r="Q239" s="222"/>
      <c r="R239" s="222"/>
      <c r="S239" s="222"/>
      <c r="T239" s="223"/>
      <c r="AT239" s="224" t="s">
        <v>162</v>
      </c>
      <c r="AU239" s="224" t="s">
        <v>93</v>
      </c>
      <c r="AV239" s="14" t="s">
        <v>93</v>
      </c>
      <c r="AW239" s="14" t="s">
        <v>32</v>
      </c>
      <c r="AX239" s="14" t="s">
        <v>76</v>
      </c>
      <c r="AY239" s="224" t="s">
        <v>154</v>
      </c>
    </row>
    <row r="240" spans="1:65" s="13" customFormat="1" ht="22.5">
      <c r="B240" s="203"/>
      <c r="C240" s="204"/>
      <c r="D240" s="205" t="s">
        <v>162</v>
      </c>
      <c r="E240" s="206" t="s">
        <v>1</v>
      </c>
      <c r="F240" s="207" t="s">
        <v>339</v>
      </c>
      <c r="G240" s="204"/>
      <c r="H240" s="206" t="s">
        <v>1</v>
      </c>
      <c r="I240" s="208"/>
      <c r="J240" s="204"/>
      <c r="K240" s="204"/>
      <c r="L240" s="209"/>
      <c r="M240" s="210"/>
      <c r="N240" s="211"/>
      <c r="O240" s="211"/>
      <c r="P240" s="211"/>
      <c r="Q240" s="211"/>
      <c r="R240" s="211"/>
      <c r="S240" s="211"/>
      <c r="T240" s="212"/>
      <c r="AT240" s="213" t="s">
        <v>162</v>
      </c>
      <c r="AU240" s="213" t="s">
        <v>93</v>
      </c>
      <c r="AV240" s="13" t="s">
        <v>84</v>
      </c>
      <c r="AW240" s="13" t="s">
        <v>32</v>
      </c>
      <c r="AX240" s="13" t="s">
        <v>76</v>
      </c>
      <c r="AY240" s="213" t="s">
        <v>154</v>
      </c>
    </row>
    <row r="241" spans="1:65" s="14" customFormat="1" ht="33.75">
      <c r="B241" s="214"/>
      <c r="C241" s="215"/>
      <c r="D241" s="205" t="s">
        <v>162</v>
      </c>
      <c r="E241" s="216" t="s">
        <v>340</v>
      </c>
      <c r="F241" s="217" t="s">
        <v>341</v>
      </c>
      <c r="G241" s="215"/>
      <c r="H241" s="218">
        <v>246.55</v>
      </c>
      <c r="I241" s="219"/>
      <c r="J241" s="215"/>
      <c r="K241" s="215"/>
      <c r="L241" s="220"/>
      <c r="M241" s="221"/>
      <c r="N241" s="222"/>
      <c r="O241" s="222"/>
      <c r="P241" s="222"/>
      <c r="Q241" s="222"/>
      <c r="R241" s="222"/>
      <c r="S241" s="222"/>
      <c r="T241" s="223"/>
      <c r="AT241" s="224" t="s">
        <v>162</v>
      </c>
      <c r="AU241" s="224" t="s">
        <v>93</v>
      </c>
      <c r="AV241" s="14" t="s">
        <v>93</v>
      </c>
      <c r="AW241" s="14" t="s">
        <v>32</v>
      </c>
      <c r="AX241" s="14" t="s">
        <v>76</v>
      </c>
      <c r="AY241" s="224" t="s">
        <v>154</v>
      </c>
    </row>
    <row r="242" spans="1:65" s="15" customFormat="1">
      <c r="B242" s="225"/>
      <c r="C242" s="226"/>
      <c r="D242" s="205" t="s">
        <v>162</v>
      </c>
      <c r="E242" s="227" t="s">
        <v>1</v>
      </c>
      <c r="F242" s="228" t="s">
        <v>189</v>
      </c>
      <c r="G242" s="226"/>
      <c r="H242" s="229">
        <v>258.55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AT242" s="235" t="s">
        <v>162</v>
      </c>
      <c r="AU242" s="235" t="s">
        <v>93</v>
      </c>
      <c r="AV242" s="15" t="s">
        <v>160</v>
      </c>
      <c r="AW242" s="15" t="s">
        <v>32</v>
      </c>
      <c r="AX242" s="15" t="s">
        <v>84</v>
      </c>
      <c r="AY242" s="235" t="s">
        <v>154</v>
      </c>
    </row>
    <row r="243" spans="1:65" s="2" customFormat="1" ht="37.9" customHeight="1">
      <c r="A243" s="35"/>
      <c r="B243" s="36"/>
      <c r="C243" s="189" t="s">
        <v>342</v>
      </c>
      <c r="D243" s="189" t="s">
        <v>156</v>
      </c>
      <c r="E243" s="190" t="s">
        <v>343</v>
      </c>
      <c r="F243" s="191" t="s">
        <v>344</v>
      </c>
      <c r="G243" s="192" t="s">
        <v>159</v>
      </c>
      <c r="H243" s="193">
        <v>80</v>
      </c>
      <c r="I243" s="194"/>
      <c r="J243" s="195">
        <f>ROUND(I243*H243,2)</f>
        <v>0</v>
      </c>
      <c r="K243" s="196"/>
      <c r="L243" s="40"/>
      <c r="M243" s="197" t="s">
        <v>1</v>
      </c>
      <c r="N243" s="198" t="s">
        <v>42</v>
      </c>
      <c r="O243" s="72"/>
      <c r="P243" s="199">
        <f>O243*H243</f>
        <v>0</v>
      </c>
      <c r="Q243" s="199">
        <v>0</v>
      </c>
      <c r="R243" s="199">
        <f>Q243*H243</f>
        <v>0</v>
      </c>
      <c r="S243" s="199">
        <v>5.8999999999999997E-2</v>
      </c>
      <c r="T243" s="200">
        <f>S243*H243</f>
        <v>4.72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1" t="s">
        <v>160</v>
      </c>
      <c r="AT243" s="201" t="s">
        <v>156</v>
      </c>
      <c r="AU243" s="201" t="s">
        <v>93</v>
      </c>
      <c r="AY243" s="18" t="s">
        <v>154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8" t="s">
        <v>93</v>
      </c>
      <c r="BK243" s="202">
        <f>ROUND(I243*H243,2)</f>
        <v>0</v>
      </c>
      <c r="BL243" s="18" t="s">
        <v>160</v>
      </c>
      <c r="BM243" s="201" t="s">
        <v>345</v>
      </c>
    </row>
    <row r="244" spans="1:65" s="14" customFormat="1">
      <c r="B244" s="214"/>
      <c r="C244" s="215"/>
      <c r="D244" s="205" t="s">
        <v>162</v>
      </c>
      <c r="E244" s="216" t="s">
        <v>1</v>
      </c>
      <c r="F244" s="217" t="s">
        <v>346</v>
      </c>
      <c r="G244" s="215"/>
      <c r="H244" s="218">
        <v>30</v>
      </c>
      <c r="I244" s="219"/>
      <c r="J244" s="215"/>
      <c r="K244" s="215"/>
      <c r="L244" s="220"/>
      <c r="M244" s="221"/>
      <c r="N244" s="222"/>
      <c r="O244" s="222"/>
      <c r="P244" s="222"/>
      <c r="Q244" s="222"/>
      <c r="R244" s="222"/>
      <c r="S244" s="222"/>
      <c r="T244" s="223"/>
      <c r="AT244" s="224" t="s">
        <v>162</v>
      </c>
      <c r="AU244" s="224" t="s">
        <v>93</v>
      </c>
      <c r="AV244" s="14" t="s">
        <v>93</v>
      </c>
      <c r="AW244" s="14" t="s">
        <v>32</v>
      </c>
      <c r="AX244" s="14" t="s">
        <v>76</v>
      </c>
      <c r="AY244" s="224" t="s">
        <v>154</v>
      </c>
    </row>
    <row r="245" spans="1:65" s="14" customFormat="1">
      <c r="B245" s="214"/>
      <c r="C245" s="215"/>
      <c r="D245" s="205" t="s">
        <v>162</v>
      </c>
      <c r="E245" s="216" t="s">
        <v>1</v>
      </c>
      <c r="F245" s="217" t="s">
        <v>347</v>
      </c>
      <c r="G245" s="215"/>
      <c r="H245" s="218">
        <v>12</v>
      </c>
      <c r="I245" s="219"/>
      <c r="J245" s="215"/>
      <c r="K245" s="215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162</v>
      </c>
      <c r="AU245" s="224" t="s">
        <v>93</v>
      </c>
      <c r="AV245" s="14" t="s">
        <v>93</v>
      </c>
      <c r="AW245" s="14" t="s">
        <v>32</v>
      </c>
      <c r="AX245" s="14" t="s">
        <v>76</v>
      </c>
      <c r="AY245" s="224" t="s">
        <v>154</v>
      </c>
    </row>
    <row r="246" spans="1:65" s="14" customFormat="1">
      <c r="B246" s="214"/>
      <c r="C246" s="215"/>
      <c r="D246" s="205" t="s">
        <v>162</v>
      </c>
      <c r="E246" s="216" t="s">
        <v>1</v>
      </c>
      <c r="F246" s="217" t="s">
        <v>348</v>
      </c>
      <c r="G246" s="215"/>
      <c r="H246" s="218">
        <v>8</v>
      </c>
      <c r="I246" s="219"/>
      <c r="J246" s="215"/>
      <c r="K246" s="215"/>
      <c r="L246" s="220"/>
      <c r="M246" s="221"/>
      <c r="N246" s="222"/>
      <c r="O246" s="222"/>
      <c r="P246" s="222"/>
      <c r="Q246" s="222"/>
      <c r="R246" s="222"/>
      <c r="S246" s="222"/>
      <c r="T246" s="223"/>
      <c r="AT246" s="224" t="s">
        <v>162</v>
      </c>
      <c r="AU246" s="224" t="s">
        <v>93</v>
      </c>
      <c r="AV246" s="14" t="s">
        <v>93</v>
      </c>
      <c r="AW246" s="14" t="s">
        <v>32</v>
      </c>
      <c r="AX246" s="14" t="s">
        <v>76</v>
      </c>
      <c r="AY246" s="224" t="s">
        <v>154</v>
      </c>
    </row>
    <row r="247" spans="1:65" s="14" customFormat="1">
      <c r="B247" s="214"/>
      <c r="C247" s="215"/>
      <c r="D247" s="205" t="s">
        <v>162</v>
      </c>
      <c r="E247" s="216" t="s">
        <v>1</v>
      </c>
      <c r="F247" s="217" t="s">
        <v>349</v>
      </c>
      <c r="G247" s="215"/>
      <c r="H247" s="218">
        <v>30</v>
      </c>
      <c r="I247" s="219"/>
      <c r="J247" s="215"/>
      <c r="K247" s="215"/>
      <c r="L247" s="220"/>
      <c r="M247" s="221"/>
      <c r="N247" s="222"/>
      <c r="O247" s="222"/>
      <c r="P247" s="222"/>
      <c r="Q247" s="222"/>
      <c r="R247" s="222"/>
      <c r="S247" s="222"/>
      <c r="T247" s="223"/>
      <c r="AT247" s="224" t="s">
        <v>162</v>
      </c>
      <c r="AU247" s="224" t="s">
        <v>93</v>
      </c>
      <c r="AV247" s="14" t="s">
        <v>93</v>
      </c>
      <c r="AW247" s="14" t="s">
        <v>32</v>
      </c>
      <c r="AX247" s="14" t="s">
        <v>76</v>
      </c>
      <c r="AY247" s="224" t="s">
        <v>154</v>
      </c>
    </row>
    <row r="248" spans="1:65" s="15" customFormat="1">
      <c r="B248" s="225"/>
      <c r="C248" s="226"/>
      <c r="D248" s="205" t="s">
        <v>162</v>
      </c>
      <c r="E248" s="227" t="s">
        <v>90</v>
      </c>
      <c r="F248" s="228" t="s">
        <v>189</v>
      </c>
      <c r="G248" s="226"/>
      <c r="H248" s="229">
        <v>80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AT248" s="235" t="s">
        <v>162</v>
      </c>
      <c r="AU248" s="235" t="s">
        <v>93</v>
      </c>
      <c r="AV248" s="15" t="s">
        <v>160</v>
      </c>
      <c r="AW248" s="15" t="s">
        <v>32</v>
      </c>
      <c r="AX248" s="15" t="s">
        <v>84</v>
      </c>
      <c r="AY248" s="235" t="s">
        <v>154</v>
      </c>
    </row>
    <row r="249" spans="1:65" s="2" customFormat="1" ht="24.2" customHeight="1">
      <c r="A249" s="35"/>
      <c r="B249" s="36"/>
      <c r="C249" s="189" t="s">
        <v>350</v>
      </c>
      <c r="D249" s="189" t="s">
        <v>156</v>
      </c>
      <c r="E249" s="190" t="s">
        <v>351</v>
      </c>
      <c r="F249" s="191" t="s">
        <v>352</v>
      </c>
      <c r="G249" s="192" t="s">
        <v>159</v>
      </c>
      <c r="H249" s="193">
        <v>96.5</v>
      </c>
      <c r="I249" s="194"/>
      <c r="J249" s="195">
        <f>ROUND(I249*H249,2)</f>
        <v>0</v>
      </c>
      <c r="K249" s="196"/>
      <c r="L249" s="40"/>
      <c r="M249" s="197" t="s">
        <v>1</v>
      </c>
      <c r="N249" s="198" t="s">
        <v>42</v>
      </c>
      <c r="O249" s="72"/>
      <c r="P249" s="199">
        <f>O249*H249</f>
        <v>0</v>
      </c>
      <c r="Q249" s="199">
        <v>0</v>
      </c>
      <c r="R249" s="199">
        <f>Q249*H249</f>
        <v>0</v>
      </c>
      <c r="S249" s="199">
        <v>0</v>
      </c>
      <c r="T249" s="20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1" t="s">
        <v>160</v>
      </c>
      <c r="AT249" s="201" t="s">
        <v>156</v>
      </c>
      <c r="AU249" s="201" t="s">
        <v>93</v>
      </c>
      <c r="AY249" s="18" t="s">
        <v>154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8" t="s">
        <v>93</v>
      </c>
      <c r="BK249" s="202">
        <f>ROUND(I249*H249,2)</f>
        <v>0</v>
      </c>
      <c r="BL249" s="18" t="s">
        <v>160</v>
      </c>
      <c r="BM249" s="201" t="s">
        <v>353</v>
      </c>
    </row>
    <row r="250" spans="1:65" s="14" customFormat="1">
      <c r="B250" s="214"/>
      <c r="C250" s="215"/>
      <c r="D250" s="205" t="s">
        <v>162</v>
      </c>
      <c r="E250" s="216" t="s">
        <v>1</v>
      </c>
      <c r="F250" s="217" t="s">
        <v>354</v>
      </c>
      <c r="G250" s="215"/>
      <c r="H250" s="218">
        <v>96.5</v>
      </c>
      <c r="I250" s="219"/>
      <c r="J250" s="215"/>
      <c r="K250" s="215"/>
      <c r="L250" s="220"/>
      <c r="M250" s="221"/>
      <c r="N250" s="222"/>
      <c r="O250" s="222"/>
      <c r="P250" s="222"/>
      <c r="Q250" s="222"/>
      <c r="R250" s="222"/>
      <c r="S250" s="222"/>
      <c r="T250" s="223"/>
      <c r="AT250" s="224" t="s">
        <v>162</v>
      </c>
      <c r="AU250" s="224" t="s">
        <v>93</v>
      </c>
      <c r="AV250" s="14" t="s">
        <v>93</v>
      </c>
      <c r="AW250" s="14" t="s">
        <v>32</v>
      </c>
      <c r="AX250" s="14" t="s">
        <v>84</v>
      </c>
      <c r="AY250" s="224" t="s">
        <v>154</v>
      </c>
    </row>
    <row r="251" spans="1:65" s="12" customFormat="1" ht="22.9" customHeight="1">
      <c r="B251" s="173"/>
      <c r="C251" s="174"/>
      <c r="D251" s="175" t="s">
        <v>75</v>
      </c>
      <c r="E251" s="187" t="s">
        <v>355</v>
      </c>
      <c r="F251" s="187" t="s">
        <v>356</v>
      </c>
      <c r="G251" s="174"/>
      <c r="H251" s="174"/>
      <c r="I251" s="177"/>
      <c r="J251" s="188">
        <f>BK251</f>
        <v>0</v>
      </c>
      <c r="K251" s="174"/>
      <c r="L251" s="179"/>
      <c r="M251" s="180"/>
      <c r="N251" s="181"/>
      <c r="O251" s="181"/>
      <c r="P251" s="182">
        <f>SUM(P252:P257)</f>
        <v>0</v>
      </c>
      <c r="Q251" s="181"/>
      <c r="R251" s="182">
        <f>SUM(R252:R257)</f>
        <v>0</v>
      </c>
      <c r="S251" s="181"/>
      <c r="T251" s="183">
        <f>SUM(T252:T257)</f>
        <v>0</v>
      </c>
      <c r="AR251" s="184" t="s">
        <v>84</v>
      </c>
      <c r="AT251" s="185" t="s">
        <v>75</v>
      </c>
      <c r="AU251" s="185" t="s">
        <v>84</v>
      </c>
      <c r="AY251" s="184" t="s">
        <v>154</v>
      </c>
      <c r="BK251" s="186">
        <f>SUM(BK252:BK257)</f>
        <v>0</v>
      </c>
    </row>
    <row r="252" spans="1:65" s="2" customFormat="1" ht="24.2" customHeight="1">
      <c r="A252" s="35"/>
      <c r="B252" s="36"/>
      <c r="C252" s="189" t="s">
        <v>357</v>
      </c>
      <c r="D252" s="189" t="s">
        <v>156</v>
      </c>
      <c r="E252" s="190" t="s">
        <v>358</v>
      </c>
      <c r="F252" s="191" t="s">
        <v>359</v>
      </c>
      <c r="G252" s="192" t="s">
        <v>209</v>
      </c>
      <c r="H252" s="193">
        <v>35.134</v>
      </c>
      <c r="I252" s="194"/>
      <c r="J252" s="195">
        <f>ROUND(I252*H252,2)</f>
        <v>0</v>
      </c>
      <c r="K252" s="196"/>
      <c r="L252" s="40"/>
      <c r="M252" s="197" t="s">
        <v>1</v>
      </c>
      <c r="N252" s="198" t="s">
        <v>42</v>
      </c>
      <c r="O252" s="72"/>
      <c r="P252" s="199">
        <f>O252*H252</f>
        <v>0</v>
      </c>
      <c r="Q252" s="199">
        <v>0</v>
      </c>
      <c r="R252" s="199">
        <f>Q252*H252</f>
        <v>0</v>
      </c>
      <c r="S252" s="199">
        <v>0</v>
      </c>
      <c r="T252" s="200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1" t="s">
        <v>160</v>
      </c>
      <c r="AT252" s="201" t="s">
        <v>156</v>
      </c>
      <c r="AU252" s="201" t="s">
        <v>93</v>
      </c>
      <c r="AY252" s="18" t="s">
        <v>154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18" t="s">
        <v>93</v>
      </c>
      <c r="BK252" s="202">
        <f>ROUND(I252*H252,2)</f>
        <v>0</v>
      </c>
      <c r="BL252" s="18" t="s">
        <v>160</v>
      </c>
      <c r="BM252" s="201" t="s">
        <v>360</v>
      </c>
    </row>
    <row r="253" spans="1:65" s="2" customFormat="1" ht="24.2" customHeight="1">
      <c r="A253" s="35"/>
      <c r="B253" s="36"/>
      <c r="C253" s="189" t="s">
        <v>361</v>
      </c>
      <c r="D253" s="189" t="s">
        <v>156</v>
      </c>
      <c r="E253" s="190" t="s">
        <v>362</v>
      </c>
      <c r="F253" s="191" t="s">
        <v>363</v>
      </c>
      <c r="G253" s="192" t="s">
        <v>209</v>
      </c>
      <c r="H253" s="193">
        <v>35.134</v>
      </c>
      <c r="I253" s="194"/>
      <c r="J253" s="195">
        <f>ROUND(I253*H253,2)</f>
        <v>0</v>
      </c>
      <c r="K253" s="196"/>
      <c r="L253" s="40"/>
      <c r="M253" s="197" t="s">
        <v>1</v>
      </c>
      <c r="N253" s="198" t="s">
        <v>42</v>
      </c>
      <c r="O253" s="72"/>
      <c r="P253" s="199">
        <f>O253*H253</f>
        <v>0</v>
      </c>
      <c r="Q253" s="199">
        <v>0</v>
      </c>
      <c r="R253" s="199">
        <f>Q253*H253</f>
        <v>0</v>
      </c>
      <c r="S253" s="199">
        <v>0</v>
      </c>
      <c r="T253" s="200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1" t="s">
        <v>160</v>
      </c>
      <c r="AT253" s="201" t="s">
        <v>156</v>
      </c>
      <c r="AU253" s="201" t="s">
        <v>93</v>
      </c>
      <c r="AY253" s="18" t="s">
        <v>154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18" t="s">
        <v>93</v>
      </c>
      <c r="BK253" s="202">
        <f>ROUND(I253*H253,2)</f>
        <v>0</v>
      </c>
      <c r="BL253" s="18" t="s">
        <v>160</v>
      </c>
      <c r="BM253" s="201" t="s">
        <v>364</v>
      </c>
    </row>
    <row r="254" spans="1:65" s="2" customFormat="1" ht="24.2" customHeight="1">
      <c r="A254" s="35"/>
      <c r="B254" s="36"/>
      <c r="C254" s="189" t="s">
        <v>365</v>
      </c>
      <c r="D254" s="189" t="s">
        <v>156</v>
      </c>
      <c r="E254" s="190" t="s">
        <v>366</v>
      </c>
      <c r="F254" s="191" t="s">
        <v>367</v>
      </c>
      <c r="G254" s="192" t="s">
        <v>209</v>
      </c>
      <c r="H254" s="193">
        <v>667.54600000000005</v>
      </c>
      <c r="I254" s="194"/>
      <c r="J254" s="195">
        <f>ROUND(I254*H254,2)</f>
        <v>0</v>
      </c>
      <c r="K254" s="196"/>
      <c r="L254" s="40"/>
      <c r="M254" s="197" t="s">
        <v>1</v>
      </c>
      <c r="N254" s="198" t="s">
        <v>42</v>
      </c>
      <c r="O254" s="72"/>
      <c r="P254" s="199">
        <f>O254*H254</f>
        <v>0</v>
      </c>
      <c r="Q254" s="199">
        <v>0</v>
      </c>
      <c r="R254" s="199">
        <f>Q254*H254</f>
        <v>0</v>
      </c>
      <c r="S254" s="199">
        <v>0</v>
      </c>
      <c r="T254" s="200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1" t="s">
        <v>160</v>
      </c>
      <c r="AT254" s="201" t="s">
        <v>156</v>
      </c>
      <c r="AU254" s="201" t="s">
        <v>93</v>
      </c>
      <c r="AY254" s="18" t="s">
        <v>154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8" t="s">
        <v>93</v>
      </c>
      <c r="BK254" s="202">
        <f>ROUND(I254*H254,2)</f>
        <v>0</v>
      </c>
      <c r="BL254" s="18" t="s">
        <v>160</v>
      </c>
      <c r="BM254" s="201" t="s">
        <v>368</v>
      </c>
    </row>
    <row r="255" spans="1:65" s="14" customFormat="1">
      <c r="B255" s="214"/>
      <c r="C255" s="215"/>
      <c r="D255" s="205" t="s">
        <v>162</v>
      </c>
      <c r="E255" s="215"/>
      <c r="F255" s="217" t="s">
        <v>369</v>
      </c>
      <c r="G255" s="215"/>
      <c r="H255" s="218">
        <v>667.54600000000005</v>
      </c>
      <c r="I255" s="219"/>
      <c r="J255" s="215"/>
      <c r="K255" s="215"/>
      <c r="L255" s="220"/>
      <c r="M255" s="221"/>
      <c r="N255" s="222"/>
      <c r="O255" s="222"/>
      <c r="P255" s="222"/>
      <c r="Q255" s="222"/>
      <c r="R255" s="222"/>
      <c r="S255" s="222"/>
      <c r="T255" s="223"/>
      <c r="AT255" s="224" t="s">
        <v>162</v>
      </c>
      <c r="AU255" s="224" t="s">
        <v>93</v>
      </c>
      <c r="AV255" s="14" t="s">
        <v>93</v>
      </c>
      <c r="AW255" s="14" t="s">
        <v>4</v>
      </c>
      <c r="AX255" s="14" t="s">
        <v>84</v>
      </c>
      <c r="AY255" s="224" t="s">
        <v>154</v>
      </c>
    </row>
    <row r="256" spans="1:65" s="2" customFormat="1" ht="16.5" customHeight="1">
      <c r="A256" s="35"/>
      <c r="B256" s="36"/>
      <c r="C256" s="189" t="s">
        <v>370</v>
      </c>
      <c r="D256" s="189" t="s">
        <v>156</v>
      </c>
      <c r="E256" s="190" t="s">
        <v>371</v>
      </c>
      <c r="F256" s="191" t="s">
        <v>372</v>
      </c>
      <c r="G256" s="192" t="s">
        <v>209</v>
      </c>
      <c r="H256" s="193">
        <v>35.134</v>
      </c>
      <c r="I256" s="194"/>
      <c r="J256" s="195">
        <f>ROUND(I256*H256,2)</f>
        <v>0</v>
      </c>
      <c r="K256" s="196"/>
      <c r="L256" s="40"/>
      <c r="M256" s="197" t="s">
        <v>1</v>
      </c>
      <c r="N256" s="198" t="s">
        <v>42</v>
      </c>
      <c r="O256" s="72"/>
      <c r="P256" s="199">
        <f>O256*H256</f>
        <v>0</v>
      </c>
      <c r="Q256" s="199">
        <v>0</v>
      </c>
      <c r="R256" s="199">
        <f>Q256*H256</f>
        <v>0</v>
      </c>
      <c r="S256" s="199">
        <v>0</v>
      </c>
      <c r="T256" s="200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1" t="s">
        <v>160</v>
      </c>
      <c r="AT256" s="201" t="s">
        <v>156</v>
      </c>
      <c r="AU256" s="201" t="s">
        <v>93</v>
      </c>
      <c r="AY256" s="18" t="s">
        <v>154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18" t="s">
        <v>93</v>
      </c>
      <c r="BK256" s="202">
        <f>ROUND(I256*H256,2)</f>
        <v>0</v>
      </c>
      <c r="BL256" s="18" t="s">
        <v>160</v>
      </c>
      <c r="BM256" s="201" t="s">
        <v>373</v>
      </c>
    </row>
    <row r="257" spans="1:65" s="2" customFormat="1" ht="44.25" customHeight="1">
      <c r="A257" s="35"/>
      <c r="B257" s="36"/>
      <c r="C257" s="189" t="s">
        <v>374</v>
      </c>
      <c r="D257" s="189" t="s">
        <v>156</v>
      </c>
      <c r="E257" s="190" t="s">
        <v>375</v>
      </c>
      <c r="F257" s="191" t="s">
        <v>376</v>
      </c>
      <c r="G257" s="192" t="s">
        <v>209</v>
      </c>
      <c r="H257" s="193">
        <v>35.134</v>
      </c>
      <c r="I257" s="194"/>
      <c r="J257" s="195">
        <f>ROUND(I257*H257,2)</f>
        <v>0</v>
      </c>
      <c r="K257" s="196"/>
      <c r="L257" s="40"/>
      <c r="M257" s="197" t="s">
        <v>1</v>
      </c>
      <c r="N257" s="198" t="s">
        <v>42</v>
      </c>
      <c r="O257" s="72"/>
      <c r="P257" s="199">
        <f>O257*H257</f>
        <v>0</v>
      </c>
      <c r="Q257" s="199">
        <v>0</v>
      </c>
      <c r="R257" s="199">
        <f>Q257*H257</f>
        <v>0</v>
      </c>
      <c r="S257" s="199">
        <v>0</v>
      </c>
      <c r="T257" s="200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1" t="s">
        <v>160</v>
      </c>
      <c r="AT257" s="201" t="s">
        <v>156</v>
      </c>
      <c r="AU257" s="201" t="s">
        <v>93</v>
      </c>
      <c r="AY257" s="18" t="s">
        <v>154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8" t="s">
        <v>93</v>
      </c>
      <c r="BK257" s="202">
        <f>ROUND(I257*H257,2)</f>
        <v>0</v>
      </c>
      <c r="BL257" s="18" t="s">
        <v>160</v>
      </c>
      <c r="BM257" s="201" t="s">
        <v>377</v>
      </c>
    </row>
    <row r="258" spans="1:65" s="12" customFormat="1" ht="22.9" customHeight="1">
      <c r="B258" s="173"/>
      <c r="C258" s="174"/>
      <c r="D258" s="175" t="s">
        <v>75</v>
      </c>
      <c r="E258" s="187" t="s">
        <v>378</v>
      </c>
      <c r="F258" s="187" t="s">
        <v>379</v>
      </c>
      <c r="G258" s="174"/>
      <c r="H258" s="174"/>
      <c r="I258" s="177"/>
      <c r="J258" s="188">
        <f>BK258</f>
        <v>0</v>
      </c>
      <c r="K258" s="174"/>
      <c r="L258" s="179"/>
      <c r="M258" s="180"/>
      <c r="N258" s="181"/>
      <c r="O258" s="181"/>
      <c r="P258" s="182">
        <f>P259</f>
        <v>0</v>
      </c>
      <c r="Q258" s="181"/>
      <c r="R258" s="182">
        <f>R259</f>
        <v>0</v>
      </c>
      <c r="S258" s="181"/>
      <c r="T258" s="183">
        <f>T259</f>
        <v>0</v>
      </c>
      <c r="AR258" s="184" t="s">
        <v>84</v>
      </c>
      <c r="AT258" s="185" t="s">
        <v>75</v>
      </c>
      <c r="AU258" s="185" t="s">
        <v>84</v>
      </c>
      <c r="AY258" s="184" t="s">
        <v>154</v>
      </c>
      <c r="BK258" s="186">
        <f>BK259</f>
        <v>0</v>
      </c>
    </row>
    <row r="259" spans="1:65" s="2" customFormat="1" ht="24.2" customHeight="1">
      <c r="A259" s="35"/>
      <c r="B259" s="36"/>
      <c r="C259" s="189" t="s">
        <v>380</v>
      </c>
      <c r="D259" s="189" t="s">
        <v>156</v>
      </c>
      <c r="E259" s="190" t="s">
        <v>381</v>
      </c>
      <c r="F259" s="191" t="s">
        <v>382</v>
      </c>
      <c r="G259" s="192" t="s">
        <v>209</v>
      </c>
      <c r="H259" s="193">
        <v>26.693000000000001</v>
      </c>
      <c r="I259" s="194"/>
      <c r="J259" s="195">
        <f>ROUND(I259*H259,2)</f>
        <v>0</v>
      </c>
      <c r="K259" s="196"/>
      <c r="L259" s="40"/>
      <c r="M259" s="197" t="s">
        <v>1</v>
      </c>
      <c r="N259" s="198" t="s">
        <v>42</v>
      </c>
      <c r="O259" s="72"/>
      <c r="P259" s="199">
        <f>O259*H259</f>
        <v>0</v>
      </c>
      <c r="Q259" s="199">
        <v>0</v>
      </c>
      <c r="R259" s="199">
        <f>Q259*H259</f>
        <v>0</v>
      </c>
      <c r="S259" s="199">
        <v>0</v>
      </c>
      <c r="T259" s="200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1" t="s">
        <v>160</v>
      </c>
      <c r="AT259" s="201" t="s">
        <v>156</v>
      </c>
      <c r="AU259" s="201" t="s">
        <v>93</v>
      </c>
      <c r="AY259" s="18" t="s">
        <v>154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8" t="s">
        <v>93</v>
      </c>
      <c r="BK259" s="202">
        <f>ROUND(I259*H259,2)</f>
        <v>0</v>
      </c>
      <c r="BL259" s="18" t="s">
        <v>160</v>
      </c>
      <c r="BM259" s="201" t="s">
        <v>383</v>
      </c>
    </row>
    <row r="260" spans="1:65" s="12" customFormat="1" ht="25.9" customHeight="1">
      <c r="B260" s="173"/>
      <c r="C260" s="174"/>
      <c r="D260" s="175" t="s">
        <v>75</v>
      </c>
      <c r="E260" s="176" t="s">
        <v>384</v>
      </c>
      <c r="F260" s="176" t="s">
        <v>385</v>
      </c>
      <c r="G260" s="174"/>
      <c r="H260" s="174"/>
      <c r="I260" s="177"/>
      <c r="J260" s="178">
        <f>BK260</f>
        <v>0</v>
      </c>
      <c r="K260" s="174"/>
      <c r="L260" s="179"/>
      <c r="M260" s="180"/>
      <c r="N260" s="181"/>
      <c r="O260" s="181"/>
      <c r="P260" s="182">
        <f>P261+P280</f>
        <v>0</v>
      </c>
      <c r="Q260" s="181"/>
      <c r="R260" s="182">
        <f>R261+R280</f>
        <v>0.26756729499999998</v>
      </c>
      <c r="S260" s="181"/>
      <c r="T260" s="183">
        <f>T261+T280</f>
        <v>7.6274999999999996E-2</v>
      </c>
      <c r="AR260" s="184" t="s">
        <v>93</v>
      </c>
      <c r="AT260" s="185" t="s">
        <v>75</v>
      </c>
      <c r="AU260" s="185" t="s">
        <v>76</v>
      </c>
      <c r="AY260" s="184" t="s">
        <v>154</v>
      </c>
      <c r="BK260" s="186">
        <f>BK261+BK280</f>
        <v>0</v>
      </c>
    </row>
    <row r="261" spans="1:65" s="12" customFormat="1" ht="22.9" customHeight="1">
      <c r="B261" s="173"/>
      <c r="C261" s="174"/>
      <c r="D261" s="175" t="s">
        <v>75</v>
      </c>
      <c r="E261" s="187" t="s">
        <v>386</v>
      </c>
      <c r="F261" s="187" t="s">
        <v>387</v>
      </c>
      <c r="G261" s="174"/>
      <c r="H261" s="174"/>
      <c r="I261" s="177"/>
      <c r="J261" s="188">
        <f>BK261</f>
        <v>0</v>
      </c>
      <c r="K261" s="174"/>
      <c r="L261" s="179"/>
      <c r="M261" s="180"/>
      <c r="N261" s="181"/>
      <c r="O261" s="181"/>
      <c r="P261" s="182">
        <f>SUM(P262:P279)</f>
        <v>0</v>
      </c>
      <c r="Q261" s="181"/>
      <c r="R261" s="182">
        <f>SUM(R262:R279)</f>
        <v>0.26756729499999998</v>
      </c>
      <c r="S261" s="181"/>
      <c r="T261" s="183">
        <f>SUM(T262:T279)</f>
        <v>0</v>
      </c>
      <c r="AR261" s="184" t="s">
        <v>93</v>
      </c>
      <c r="AT261" s="185" t="s">
        <v>75</v>
      </c>
      <c r="AU261" s="185" t="s">
        <v>84</v>
      </c>
      <c r="AY261" s="184" t="s">
        <v>154</v>
      </c>
      <c r="BK261" s="186">
        <f>SUM(BK262:BK279)</f>
        <v>0</v>
      </c>
    </row>
    <row r="262" spans="1:65" s="2" customFormat="1" ht="24.2" customHeight="1">
      <c r="A262" s="35"/>
      <c r="B262" s="36"/>
      <c r="C262" s="189" t="s">
        <v>388</v>
      </c>
      <c r="D262" s="189" t="s">
        <v>156</v>
      </c>
      <c r="E262" s="190" t="s">
        <v>389</v>
      </c>
      <c r="F262" s="191" t="s">
        <v>390</v>
      </c>
      <c r="G262" s="192" t="s">
        <v>159</v>
      </c>
      <c r="H262" s="193">
        <v>36.06</v>
      </c>
      <c r="I262" s="194"/>
      <c r="J262" s="195">
        <f>ROUND(I262*H262,2)</f>
        <v>0</v>
      </c>
      <c r="K262" s="196"/>
      <c r="L262" s="40"/>
      <c r="M262" s="197" t="s">
        <v>1</v>
      </c>
      <c r="N262" s="198" t="s">
        <v>42</v>
      </c>
      <c r="O262" s="72"/>
      <c r="P262" s="199">
        <f>O262*H262</f>
        <v>0</v>
      </c>
      <c r="Q262" s="199">
        <v>0</v>
      </c>
      <c r="R262" s="199">
        <f>Q262*H262</f>
        <v>0</v>
      </c>
      <c r="S262" s="199">
        <v>0</v>
      </c>
      <c r="T262" s="200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1" t="s">
        <v>239</v>
      </c>
      <c r="AT262" s="201" t="s">
        <v>156</v>
      </c>
      <c r="AU262" s="201" t="s">
        <v>93</v>
      </c>
      <c r="AY262" s="18" t="s">
        <v>154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18" t="s">
        <v>93</v>
      </c>
      <c r="BK262" s="202">
        <f>ROUND(I262*H262,2)</f>
        <v>0</v>
      </c>
      <c r="BL262" s="18" t="s">
        <v>239</v>
      </c>
      <c r="BM262" s="201" t="s">
        <v>391</v>
      </c>
    </row>
    <row r="263" spans="1:65" s="14" customFormat="1">
      <c r="B263" s="214"/>
      <c r="C263" s="215"/>
      <c r="D263" s="205" t="s">
        <v>162</v>
      </c>
      <c r="E263" s="216" t="s">
        <v>1</v>
      </c>
      <c r="F263" s="217" t="s">
        <v>108</v>
      </c>
      <c r="G263" s="215"/>
      <c r="H263" s="218">
        <v>36.06</v>
      </c>
      <c r="I263" s="219"/>
      <c r="J263" s="215"/>
      <c r="K263" s="215"/>
      <c r="L263" s="220"/>
      <c r="M263" s="221"/>
      <c r="N263" s="222"/>
      <c r="O263" s="222"/>
      <c r="P263" s="222"/>
      <c r="Q263" s="222"/>
      <c r="R263" s="222"/>
      <c r="S263" s="222"/>
      <c r="T263" s="223"/>
      <c r="AT263" s="224" t="s">
        <v>162</v>
      </c>
      <c r="AU263" s="224" t="s">
        <v>93</v>
      </c>
      <c r="AV263" s="14" t="s">
        <v>93</v>
      </c>
      <c r="AW263" s="14" t="s">
        <v>32</v>
      </c>
      <c r="AX263" s="14" t="s">
        <v>84</v>
      </c>
      <c r="AY263" s="224" t="s">
        <v>154</v>
      </c>
    </row>
    <row r="264" spans="1:65" s="2" customFormat="1" ht="16.5" customHeight="1">
      <c r="A264" s="35"/>
      <c r="B264" s="36"/>
      <c r="C264" s="236" t="s">
        <v>392</v>
      </c>
      <c r="D264" s="236" t="s">
        <v>234</v>
      </c>
      <c r="E264" s="237" t="s">
        <v>393</v>
      </c>
      <c r="F264" s="238" t="s">
        <v>394</v>
      </c>
      <c r="G264" s="239" t="s">
        <v>209</v>
      </c>
      <c r="H264" s="240">
        <v>1.2999999999999999E-2</v>
      </c>
      <c r="I264" s="241"/>
      <c r="J264" s="242">
        <f>ROUND(I264*H264,2)</f>
        <v>0</v>
      </c>
      <c r="K264" s="243"/>
      <c r="L264" s="244"/>
      <c r="M264" s="245" t="s">
        <v>1</v>
      </c>
      <c r="N264" s="246" t="s">
        <v>42</v>
      </c>
      <c r="O264" s="72"/>
      <c r="P264" s="199">
        <f>O264*H264</f>
        <v>0</v>
      </c>
      <c r="Q264" s="199">
        <v>1</v>
      </c>
      <c r="R264" s="199">
        <f>Q264*H264</f>
        <v>1.2999999999999999E-2</v>
      </c>
      <c r="S264" s="199">
        <v>0</v>
      </c>
      <c r="T264" s="200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1" t="s">
        <v>333</v>
      </c>
      <c r="AT264" s="201" t="s">
        <v>234</v>
      </c>
      <c r="AU264" s="201" t="s">
        <v>93</v>
      </c>
      <c r="AY264" s="18" t="s">
        <v>154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18" t="s">
        <v>93</v>
      </c>
      <c r="BK264" s="202">
        <f>ROUND(I264*H264,2)</f>
        <v>0</v>
      </c>
      <c r="BL264" s="18" t="s">
        <v>239</v>
      </c>
      <c r="BM264" s="201" t="s">
        <v>395</v>
      </c>
    </row>
    <row r="265" spans="1:65" s="14" customFormat="1">
      <c r="B265" s="214"/>
      <c r="C265" s="215"/>
      <c r="D265" s="205" t="s">
        <v>162</v>
      </c>
      <c r="E265" s="216" t="s">
        <v>1</v>
      </c>
      <c r="F265" s="217" t="s">
        <v>396</v>
      </c>
      <c r="G265" s="215"/>
      <c r="H265" s="218">
        <v>1.2999999999999999E-2</v>
      </c>
      <c r="I265" s="219"/>
      <c r="J265" s="215"/>
      <c r="K265" s="215"/>
      <c r="L265" s="220"/>
      <c r="M265" s="221"/>
      <c r="N265" s="222"/>
      <c r="O265" s="222"/>
      <c r="P265" s="222"/>
      <c r="Q265" s="222"/>
      <c r="R265" s="222"/>
      <c r="S265" s="222"/>
      <c r="T265" s="223"/>
      <c r="AT265" s="224" t="s">
        <v>162</v>
      </c>
      <c r="AU265" s="224" t="s">
        <v>93</v>
      </c>
      <c r="AV265" s="14" t="s">
        <v>93</v>
      </c>
      <c r="AW265" s="14" t="s">
        <v>32</v>
      </c>
      <c r="AX265" s="14" t="s">
        <v>84</v>
      </c>
      <c r="AY265" s="224" t="s">
        <v>154</v>
      </c>
    </row>
    <row r="266" spans="1:65" s="2" customFormat="1" ht="24.2" customHeight="1">
      <c r="A266" s="35"/>
      <c r="B266" s="36"/>
      <c r="C266" s="189" t="s">
        <v>397</v>
      </c>
      <c r="D266" s="189" t="s">
        <v>156</v>
      </c>
      <c r="E266" s="190" t="s">
        <v>398</v>
      </c>
      <c r="F266" s="191" t="s">
        <v>399</v>
      </c>
      <c r="G266" s="192" t="s">
        <v>159</v>
      </c>
      <c r="H266" s="193">
        <v>36.06</v>
      </c>
      <c r="I266" s="194"/>
      <c r="J266" s="195">
        <f>ROUND(I266*H266,2)</f>
        <v>0</v>
      </c>
      <c r="K266" s="196"/>
      <c r="L266" s="40"/>
      <c r="M266" s="197" t="s">
        <v>1</v>
      </c>
      <c r="N266" s="198" t="s">
        <v>42</v>
      </c>
      <c r="O266" s="72"/>
      <c r="P266" s="199">
        <f>O266*H266</f>
        <v>0</v>
      </c>
      <c r="Q266" s="199">
        <v>3.9825E-4</v>
      </c>
      <c r="R266" s="199">
        <f>Q266*H266</f>
        <v>1.4360895E-2</v>
      </c>
      <c r="S266" s="199">
        <v>0</v>
      </c>
      <c r="T266" s="200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1" t="s">
        <v>239</v>
      </c>
      <c r="AT266" s="201" t="s">
        <v>156</v>
      </c>
      <c r="AU266" s="201" t="s">
        <v>93</v>
      </c>
      <c r="AY266" s="18" t="s">
        <v>154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8" t="s">
        <v>93</v>
      </c>
      <c r="BK266" s="202">
        <f>ROUND(I266*H266,2)</f>
        <v>0</v>
      </c>
      <c r="BL266" s="18" t="s">
        <v>239</v>
      </c>
      <c r="BM266" s="201" t="s">
        <v>400</v>
      </c>
    </row>
    <row r="267" spans="1:65" s="14" customFormat="1">
      <c r="B267" s="214"/>
      <c r="C267" s="215"/>
      <c r="D267" s="205" t="s">
        <v>162</v>
      </c>
      <c r="E267" s="216" t="s">
        <v>1</v>
      </c>
      <c r="F267" s="217" t="s">
        <v>108</v>
      </c>
      <c r="G267" s="215"/>
      <c r="H267" s="218">
        <v>36.06</v>
      </c>
      <c r="I267" s="219"/>
      <c r="J267" s="215"/>
      <c r="K267" s="215"/>
      <c r="L267" s="220"/>
      <c r="M267" s="221"/>
      <c r="N267" s="222"/>
      <c r="O267" s="222"/>
      <c r="P267" s="222"/>
      <c r="Q267" s="222"/>
      <c r="R267" s="222"/>
      <c r="S267" s="222"/>
      <c r="T267" s="223"/>
      <c r="AT267" s="224" t="s">
        <v>162</v>
      </c>
      <c r="AU267" s="224" t="s">
        <v>93</v>
      </c>
      <c r="AV267" s="14" t="s">
        <v>93</v>
      </c>
      <c r="AW267" s="14" t="s">
        <v>32</v>
      </c>
      <c r="AX267" s="14" t="s">
        <v>84</v>
      </c>
      <c r="AY267" s="224" t="s">
        <v>154</v>
      </c>
    </row>
    <row r="268" spans="1:65" s="2" customFormat="1" ht="49.15" customHeight="1">
      <c r="A268" s="35"/>
      <c r="B268" s="36"/>
      <c r="C268" s="236" t="s">
        <v>401</v>
      </c>
      <c r="D268" s="236" t="s">
        <v>234</v>
      </c>
      <c r="E268" s="237" t="s">
        <v>402</v>
      </c>
      <c r="F268" s="238" t="s">
        <v>403</v>
      </c>
      <c r="G268" s="239" t="s">
        <v>159</v>
      </c>
      <c r="H268" s="240">
        <v>41.469000000000001</v>
      </c>
      <c r="I268" s="241"/>
      <c r="J268" s="242">
        <f>ROUND(I268*H268,2)</f>
        <v>0</v>
      </c>
      <c r="K268" s="243"/>
      <c r="L268" s="244"/>
      <c r="M268" s="245" t="s">
        <v>1</v>
      </c>
      <c r="N268" s="246" t="s">
        <v>42</v>
      </c>
      <c r="O268" s="72"/>
      <c r="P268" s="199">
        <f>O268*H268</f>
        <v>0</v>
      </c>
      <c r="Q268" s="199">
        <v>5.3E-3</v>
      </c>
      <c r="R268" s="199">
        <f>Q268*H268</f>
        <v>0.2197857</v>
      </c>
      <c r="S268" s="199">
        <v>0</v>
      </c>
      <c r="T268" s="200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1" t="s">
        <v>333</v>
      </c>
      <c r="AT268" s="201" t="s">
        <v>234</v>
      </c>
      <c r="AU268" s="201" t="s">
        <v>93</v>
      </c>
      <c r="AY268" s="18" t="s">
        <v>154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18" t="s">
        <v>93</v>
      </c>
      <c r="BK268" s="202">
        <f>ROUND(I268*H268,2)</f>
        <v>0</v>
      </c>
      <c r="BL268" s="18" t="s">
        <v>239</v>
      </c>
      <c r="BM268" s="201" t="s">
        <v>404</v>
      </c>
    </row>
    <row r="269" spans="1:65" s="14" customFormat="1">
      <c r="B269" s="214"/>
      <c r="C269" s="215"/>
      <c r="D269" s="205" t="s">
        <v>162</v>
      </c>
      <c r="E269" s="216" t="s">
        <v>1</v>
      </c>
      <c r="F269" s="217" t="s">
        <v>405</v>
      </c>
      <c r="G269" s="215"/>
      <c r="H269" s="218">
        <v>41.469000000000001</v>
      </c>
      <c r="I269" s="219"/>
      <c r="J269" s="215"/>
      <c r="K269" s="215"/>
      <c r="L269" s="220"/>
      <c r="M269" s="221"/>
      <c r="N269" s="222"/>
      <c r="O269" s="222"/>
      <c r="P269" s="222"/>
      <c r="Q269" s="222"/>
      <c r="R269" s="222"/>
      <c r="S269" s="222"/>
      <c r="T269" s="223"/>
      <c r="AT269" s="224" t="s">
        <v>162</v>
      </c>
      <c r="AU269" s="224" t="s">
        <v>93</v>
      </c>
      <c r="AV269" s="14" t="s">
        <v>93</v>
      </c>
      <c r="AW269" s="14" t="s">
        <v>32</v>
      </c>
      <c r="AX269" s="14" t="s">
        <v>84</v>
      </c>
      <c r="AY269" s="224" t="s">
        <v>154</v>
      </c>
    </row>
    <row r="270" spans="1:65" s="2" customFormat="1" ht="24.2" customHeight="1">
      <c r="A270" s="35"/>
      <c r="B270" s="36"/>
      <c r="C270" s="189" t="s">
        <v>406</v>
      </c>
      <c r="D270" s="189" t="s">
        <v>156</v>
      </c>
      <c r="E270" s="190" t="s">
        <v>407</v>
      </c>
      <c r="F270" s="191" t="s">
        <v>408</v>
      </c>
      <c r="G270" s="192" t="s">
        <v>159</v>
      </c>
      <c r="H270" s="193">
        <v>36.06</v>
      </c>
      <c r="I270" s="194"/>
      <c r="J270" s="195">
        <f>ROUND(I270*H270,2)</f>
        <v>0</v>
      </c>
      <c r="K270" s="196"/>
      <c r="L270" s="40"/>
      <c r="M270" s="197" t="s">
        <v>1</v>
      </c>
      <c r="N270" s="198" t="s">
        <v>42</v>
      </c>
      <c r="O270" s="72"/>
      <c r="P270" s="199">
        <f>O270*H270</f>
        <v>0</v>
      </c>
      <c r="Q270" s="199">
        <v>4.0000000000000003E-5</v>
      </c>
      <c r="R270" s="199">
        <f>Q270*H270</f>
        <v>1.4424000000000001E-3</v>
      </c>
      <c r="S270" s="199">
        <v>0</v>
      </c>
      <c r="T270" s="200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1" t="s">
        <v>239</v>
      </c>
      <c r="AT270" s="201" t="s">
        <v>156</v>
      </c>
      <c r="AU270" s="201" t="s">
        <v>93</v>
      </c>
      <c r="AY270" s="18" t="s">
        <v>154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18" t="s">
        <v>93</v>
      </c>
      <c r="BK270" s="202">
        <f>ROUND(I270*H270,2)</f>
        <v>0</v>
      </c>
      <c r="BL270" s="18" t="s">
        <v>239</v>
      </c>
      <c r="BM270" s="201" t="s">
        <v>409</v>
      </c>
    </row>
    <row r="271" spans="1:65" s="14" customFormat="1">
      <c r="B271" s="214"/>
      <c r="C271" s="215"/>
      <c r="D271" s="205" t="s">
        <v>162</v>
      </c>
      <c r="E271" s="216" t="s">
        <v>1</v>
      </c>
      <c r="F271" s="217" t="s">
        <v>108</v>
      </c>
      <c r="G271" s="215"/>
      <c r="H271" s="218">
        <v>36.06</v>
      </c>
      <c r="I271" s="219"/>
      <c r="J271" s="215"/>
      <c r="K271" s="215"/>
      <c r="L271" s="220"/>
      <c r="M271" s="221"/>
      <c r="N271" s="222"/>
      <c r="O271" s="222"/>
      <c r="P271" s="222"/>
      <c r="Q271" s="222"/>
      <c r="R271" s="222"/>
      <c r="S271" s="222"/>
      <c r="T271" s="223"/>
      <c r="AT271" s="224" t="s">
        <v>162</v>
      </c>
      <c r="AU271" s="224" t="s">
        <v>93</v>
      </c>
      <c r="AV271" s="14" t="s">
        <v>93</v>
      </c>
      <c r="AW271" s="14" t="s">
        <v>32</v>
      </c>
      <c r="AX271" s="14" t="s">
        <v>84</v>
      </c>
      <c r="AY271" s="224" t="s">
        <v>154</v>
      </c>
    </row>
    <row r="272" spans="1:65" s="2" customFormat="1" ht="24.2" customHeight="1">
      <c r="A272" s="35"/>
      <c r="B272" s="36"/>
      <c r="C272" s="236" t="s">
        <v>410</v>
      </c>
      <c r="D272" s="236" t="s">
        <v>234</v>
      </c>
      <c r="E272" s="237" t="s">
        <v>411</v>
      </c>
      <c r="F272" s="238" t="s">
        <v>412</v>
      </c>
      <c r="G272" s="239" t="s">
        <v>159</v>
      </c>
      <c r="H272" s="240">
        <v>44.029000000000003</v>
      </c>
      <c r="I272" s="241"/>
      <c r="J272" s="242">
        <f>ROUND(I272*H272,2)</f>
        <v>0</v>
      </c>
      <c r="K272" s="243"/>
      <c r="L272" s="244"/>
      <c r="M272" s="245" t="s">
        <v>1</v>
      </c>
      <c r="N272" s="246" t="s">
        <v>42</v>
      </c>
      <c r="O272" s="72"/>
      <c r="P272" s="199">
        <f>O272*H272</f>
        <v>0</v>
      </c>
      <c r="Q272" s="199">
        <v>2.9999999999999997E-4</v>
      </c>
      <c r="R272" s="199">
        <f>Q272*H272</f>
        <v>1.32087E-2</v>
      </c>
      <c r="S272" s="199">
        <v>0</v>
      </c>
      <c r="T272" s="200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1" t="s">
        <v>333</v>
      </c>
      <c r="AT272" s="201" t="s">
        <v>234</v>
      </c>
      <c r="AU272" s="201" t="s">
        <v>93</v>
      </c>
      <c r="AY272" s="18" t="s">
        <v>154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8" t="s">
        <v>93</v>
      </c>
      <c r="BK272" s="202">
        <f>ROUND(I272*H272,2)</f>
        <v>0</v>
      </c>
      <c r="BL272" s="18" t="s">
        <v>239</v>
      </c>
      <c r="BM272" s="201" t="s">
        <v>413</v>
      </c>
    </row>
    <row r="273" spans="1:65" s="14" customFormat="1">
      <c r="B273" s="214"/>
      <c r="C273" s="215"/>
      <c r="D273" s="205" t="s">
        <v>162</v>
      </c>
      <c r="E273" s="216" t="s">
        <v>1</v>
      </c>
      <c r="F273" s="217" t="s">
        <v>414</v>
      </c>
      <c r="G273" s="215"/>
      <c r="H273" s="218">
        <v>44.029000000000003</v>
      </c>
      <c r="I273" s="219"/>
      <c r="J273" s="215"/>
      <c r="K273" s="215"/>
      <c r="L273" s="220"/>
      <c r="M273" s="221"/>
      <c r="N273" s="222"/>
      <c r="O273" s="222"/>
      <c r="P273" s="222"/>
      <c r="Q273" s="222"/>
      <c r="R273" s="222"/>
      <c r="S273" s="222"/>
      <c r="T273" s="223"/>
      <c r="AT273" s="224" t="s">
        <v>162</v>
      </c>
      <c r="AU273" s="224" t="s">
        <v>93</v>
      </c>
      <c r="AV273" s="14" t="s">
        <v>93</v>
      </c>
      <c r="AW273" s="14" t="s">
        <v>32</v>
      </c>
      <c r="AX273" s="14" t="s">
        <v>84</v>
      </c>
      <c r="AY273" s="224" t="s">
        <v>154</v>
      </c>
    </row>
    <row r="274" spans="1:65" s="2" customFormat="1" ht="24.2" customHeight="1">
      <c r="A274" s="35"/>
      <c r="B274" s="36"/>
      <c r="C274" s="189" t="s">
        <v>415</v>
      </c>
      <c r="D274" s="189" t="s">
        <v>156</v>
      </c>
      <c r="E274" s="190" t="s">
        <v>416</v>
      </c>
      <c r="F274" s="191" t="s">
        <v>417</v>
      </c>
      <c r="G274" s="192" t="s">
        <v>226</v>
      </c>
      <c r="H274" s="193">
        <v>36.06</v>
      </c>
      <c r="I274" s="194"/>
      <c r="J274" s="195">
        <f>ROUND(I274*H274,2)</f>
        <v>0</v>
      </c>
      <c r="K274" s="196"/>
      <c r="L274" s="40"/>
      <c r="M274" s="197" t="s">
        <v>1</v>
      </c>
      <c r="N274" s="198" t="s">
        <v>42</v>
      </c>
      <c r="O274" s="72"/>
      <c r="P274" s="199">
        <f>O274*H274</f>
        <v>0</v>
      </c>
      <c r="Q274" s="199">
        <v>1.6000000000000001E-4</v>
      </c>
      <c r="R274" s="199">
        <f>Q274*H274</f>
        <v>5.7696000000000006E-3</v>
      </c>
      <c r="S274" s="199">
        <v>0</v>
      </c>
      <c r="T274" s="200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1" t="s">
        <v>239</v>
      </c>
      <c r="AT274" s="201" t="s">
        <v>156</v>
      </c>
      <c r="AU274" s="201" t="s">
        <v>93</v>
      </c>
      <c r="AY274" s="18" t="s">
        <v>154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18" t="s">
        <v>93</v>
      </c>
      <c r="BK274" s="202">
        <f>ROUND(I274*H274,2)</f>
        <v>0</v>
      </c>
      <c r="BL274" s="18" t="s">
        <v>239</v>
      </c>
      <c r="BM274" s="201" t="s">
        <v>418</v>
      </c>
    </row>
    <row r="275" spans="1:65" s="13" customFormat="1">
      <c r="B275" s="203"/>
      <c r="C275" s="204"/>
      <c r="D275" s="205" t="s">
        <v>162</v>
      </c>
      <c r="E275" s="206" t="s">
        <v>1</v>
      </c>
      <c r="F275" s="207" t="s">
        <v>419</v>
      </c>
      <c r="G275" s="204"/>
      <c r="H275" s="206" t="s">
        <v>1</v>
      </c>
      <c r="I275" s="208"/>
      <c r="J275" s="204"/>
      <c r="K275" s="204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162</v>
      </c>
      <c r="AU275" s="213" t="s">
        <v>93</v>
      </c>
      <c r="AV275" s="13" t="s">
        <v>84</v>
      </c>
      <c r="AW275" s="13" t="s">
        <v>32</v>
      </c>
      <c r="AX275" s="13" t="s">
        <v>76</v>
      </c>
      <c r="AY275" s="213" t="s">
        <v>154</v>
      </c>
    </row>
    <row r="276" spans="1:65" s="14" customFormat="1">
      <c r="B276" s="214"/>
      <c r="C276" s="215"/>
      <c r="D276" s="205" t="s">
        <v>162</v>
      </c>
      <c r="E276" s="216" t="s">
        <v>1</v>
      </c>
      <c r="F276" s="217" t="s">
        <v>228</v>
      </c>
      <c r="G276" s="215"/>
      <c r="H276" s="218">
        <v>7.56</v>
      </c>
      <c r="I276" s="219"/>
      <c r="J276" s="215"/>
      <c r="K276" s="215"/>
      <c r="L276" s="220"/>
      <c r="M276" s="221"/>
      <c r="N276" s="222"/>
      <c r="O276" s="222"/>
      <c r="P276" s="222"/>
      <c r="Q276" s="222"/>
      <c r="R276" s="222"/>
      <c r="S276" s="222"/>
      <c r="T276" s="223"/>
      <c r="AT276" s="224" t="s">
        <v>162</v>
      </c>
      <c r="AU276" s="224" t="s">
        <v>93</v>
      </c>
      <c r="AV276" s="14" t="s">
        <v>93</v>
      </c>
      <c r="AW276" s="14" t="s">
        <v>32</v>
      </c>
      <c r="AX276" s="14" t="s">
        <v>76</v>
      </c>
      <c r="AY276" s="224" t="s">
        <v>154</v>
      </c>
    </row>
    <row r="277" spans="1:65" s="14" customFormat="1">
      <c r="B277" s="214"/>
      <c r="C277" s="215"/>
      <c r="D277" s="205" t="s">
        <v>162</v>
      </c>
      <c r="E277" s="216" t="s">
        <v>1</v>
      </c>
      <c r="F277" s="217" t="s">
        <v>420</v>
      </c>
      <c r="G277" s="215"/>
      <c r="H277" s="218">
        <v>28.5</v>
      </c>
      <c r="I277" s="219"/>
      <c r="J277" s="215"/>
      <c r="K277" s="215"/>
      <c r="L277" s="220"/>
      <c r="M277" s="221"/>
      <c r="N277" s="222"/>
      <c r="O277" s="222"/>
      <c r="P277" s="222"/>
      <c r="Q277" s="222"/>
      <c r="R277" s="222"/>
      <c r="S277" s="222"/>
      <c r="T277" s="223"/>
      <c r="AT277" s="224" t="s">
        <v>162</v>
      </c>
      <c r="AU277" s="224" t="s">
        <v>93</v>
      </c>
      <c r="AV277" s="14" t="s">
        <v>93</v>
      </c>
      <c r="AW277" s="14" t="s">
        <v>32</v>
      </c>
      <c r="AX277" s="14" t="s">
        <v>76</v>
      </c>
      <c r="AY277" s="224" t="s">
        <v>154</v>
      </c>
    </row>
    <row r="278" spans="1:65" s="15" customFormat="1">
      <c r="B278" s="225"/>
      <c r="C278" s="226"/>
      <c r="D278" s="205" t="s">
        <v>162</v>
      </c>
      <c r="E278" s="227" t="s">
        <v>1</v>
      </c>
      <c r="F278" s="228" t="s">
        <v>189</v>
      </c>
      <c r="G278" s="226"/>
      <c r="H278" s="229">
        <v>36.06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AT278" s="235" t="s">
        <v>162</v>
      </c>
      <c r="AU278" s="235" t="s">
        <v>93</v>
      </c>
      <c r="AV278" s="15" t="s">
        <v>160</v>
      </c>
      <c r="AW278" s="15" t="s">
        <v>32</v>
      </c>
      <c r="AX278" s="15" t="s">
        <v>84</v>
      </c>
      <c r="AY278" s="235" t="s">
        <v>154</v>
      </c>
    </row>
    <row r="279" spans="1:65" s="2" customFormat="1" ht="24.2" customHeight="1">
      <c r="A279" s="35"/>
      <c r="B279" s="36"/>
      <c r="C279" s="189" t="s">
        <v>421</v>
      </c>
      <c r="D279" s="189" t="s">
        <v>156</v>
      </c>
      <c r="E279" s="190" t="s">
        <v>422</v>
      </c>
      <c r="F279" s="191" t="s">
        <v>423</v>
      </c>
      <c r="G279" s="192" t="s">
        <v>424</v>
      </c>
      <c r="H279" s="258"/>
      <c r="I279" s="194"/>
      <c r="J279" s="195">
        <f>ROUND(I279*H279,2)</f>
        <v>0</v>
      </c>
      <c r="K279" s="196"/>
      <c r="L279" s="40"/>
      <c r="M279" s="197" t="s">
        <v>1</v>
      </c>
      <c r="N279" s="198" t="s">
        <v>42</v>
      </c>
      <c r="O279" s="72"/>
      <c r="P279" s="199">
        <f>O279*H279</f>
        <v>0</v>
      </c>
      <c r="Q279" s="199">
        <v>0</v>
      </c>
      <c r="R279" s="199">
        <f>Q279*H279</f>
        <v>0</v>
      </c>
      <c r="S279" s="199">
        <v>0</v>
      </c>
      <c r="T279" s="200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1" t="s">
        <v>239</v>
      </c>
      <c r="AT279" s="201" t="s">
        <v>156</v>
      </c>
      <c r="AU279" s="201" t="s">
        <v>93</v>
      </c>
      <c r="AY279" s="18" t="s">
        <v>154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18" t="s">
        <v>93</v>
      </c>
      <c r="BK279" s="202">
        <f>ROUND(I279*H279,2)</f>
        <v>0</v>
      </c>
      <c r="BL279" s="18" t="s">
        <v>239</v>
      </c>
      <c r="BM279" s="201" t="s">
        <v>425</v>
      </c>
    </row>
    <row r="280" spans="1:65" s="12" customFormat="1" ht="22.9" customHeight="1">
      <c r="B280" s="173"/>
      <c r="C280" s="174"/>
      <c r="D280" s="175" t="s">
        <v>75</v>
      </c>
      <c r="E280" s="187" t="s">
        <v>426</v>
      </c>
      <c r="F280" s="187" t="s">
        <v>427</v>
      </c>
      <c r="G280" s="174"/>
      <c r="H280" s="174"/>
      <c r="I280" s="177"/>
      <c r="J280" s="188">
        <f>BK280</f>
        <v>0</v>
      </c>
      <c r="K280" s="174"/>
      <c r="L280" s="179"/>
      <c r="M280" s="180"/>
      <c r="N280" s="181"/>
      <c r="O280" s="181"/>
      <c r="P280" s="182">
        <f>SUM(P281:P283)</f>
        <v>0</v>
      </c>
      <c r="Q280" s="181"/>
      <c r="R280" s="182">
        <f>SUM(R281:R283)</f>
        <v>0</v>
      </c>
      <c r="S280" s="181"/>
      <c r="T280" s="183">
        <f>SUM(T281:T283)</f>
        <v>7.6274999999999996E-2</v>
      </c>
      <c r="AR280" s="184" t="s">
        <v>93</v>
      </c>
      <c r="AT280" s="185" t="s">
        <v>75</v>
      </c>
      <c r="AU280" s="185" t="s">
        <v>84</v>
      </c>
      <c r="AY280" s="184" t="s">
        <v>154</v>
      </c>
      <c r="BK280" s="186">
        <f>SUM(BK281:BK283)</f>
        <v>0</v>
      </c>
    </row>
    <row r="281" spans="1:65" s="2" customFormat="1" ht="16.5" customHeight="1">
      <c r="A281" s="35"/>
      <c r="B281" s="36"/>
      <c r="C281" s="189" t="s">
        <v>428</v>
      </c>
      <c r="D281" s="189" t="s">
        <v>156</v>
      </c>
      <c r="E281" s="190" t="s">
        <v>429</v>
      </c>
      <c r="F281" s="191" t="s">
        <v>430</v>
      </c>
      <c r="G281" s="192" t="s">
        <v>159</v>
      </c>
      <c r="H281" s="193">
        <v>4.5</v>
      </c>
      <c r="I281" s="194"/>
      <c r="J281" s="195">
        <f>ROUND(I281*H281,2)</f>
        <v>0</v>
      </c>
      <c r="K281" s="196"/>
      <c r="L281" s="40"/>
      <c r="M281" s="197" t="s">
        <v>1</v>
      </c>
      <c r="N281" s="198" t="s">
        <v>42</v>
      </c>
      <c r="O281" s="72"/>
      <c r="P281" s="199">
        <f>O281*H281</f>
        <v>0</v>
      </c>
      <c r="Q281" s="199">
        <v>0</v>
      </c>
      <c r="R281" s="199">
        <f>Q281*H281</f>
        <v>0</v>
      </c>
      <c r="S281" s="199">
        <v>1.695E-2</v>
      </c>
      <c r="T281" s="200">
        <f>S281*H281</f>
        <v>7.6274999999999996E-2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1" t="s">
        <v>239</v>
      </c>
      <c r="AT281" s="201" t="s">
        <v>156</v>
      </c>
      <c r="AU281" s="201" t="s">
        <v>93</v>
      </c>
      <c r="AY281" s="18" t="s">
        <v>154</v>
      </c>
      <c r="BE281" s="202">
        <f>IF(N281="základní",J281,0)</f>
        <v>0</v>
      </c>
      <c r="BF281" s="202">
        <f>IF(N281="snížená",J281,0)</f>
        <v>0</v>
      </c>
      <c r="BG281" s="202">
        <f>IF(N281="zákl. přenesená",J281,0)</f>
        <v>0</v>
      </c>
      <c r="BH281" s="202">
        <f>IF(N281="sníž. přenesená",J281,0)</f>
        <v>0</v>
      </c>
      <c r="BI281" s="202">
        <f>IF(N281="nulová",J281,0)</f>
        <v>0</v>
      </c>
      <c r="BJ281" s="18" t="s">
        <v>93</v>
      </c>
      <c r="BK281" s="202">
        <f>ROUND(I281*H281,2)</f>
        <v>0</v>
      </c>
      <c r="BL281" s="18" t="s">
        <v>239</v>
      </c>
      <c r="BM281" s="201" t="s">
        <v>431</v>
      </c>
    </row>
    <row r="282" spans="1:65" s="13" customFormat="1" ht="22.5">
      <c r="B282" s="203"/>
      <c r="C282" s="204"/>
      <c r="D282" s="205" t="s">
        <v>162</v>
      </c>
      <c r="E282" s="206" t="s">
        <v>1</v>
      </c>
      <c r="F282" s="207" t="s">
        <v>432</v>
      </c>
      <c r="G282" s="204"/>
      <c r="H282" s="206" t="s">
        <v>1</v>
      </c>
      <c r="I282" s="208"/>
      <c r="J282" s="204"/>
      <c r="K282" s="204"/>
      <c r="L282" s="209"/>
      <c r="M282" s="210"/>
      <c r="N282" s="211"/>
      <c r="O282" s="211"/>
      <c r="P282" s="211"/>
      <c r="Q282" s="211"/>
      <c r="R282" s="211"/>
      <c r="S282" s="211"/>
      <c r="T282" s="212"/>
      <c r="AT282" s="213" t="s">
        <v>162</v>
      </c>
      <c r="AU282" s="213" t="s">
        <v>93</v>
      </c>
      <c r="AV282" s="13" t="s">
        <v>84</v>
      </c>
      <c r="AW282" s="13" t="s">
        <v>32</v>
      </c>
      <c r="AX282" s="13" t="s">
        <v>76</v>
      </c>
      <c r="AY282" s="213" t="s">
        <v>154</v>
      </c>
    </row>
    <row r="283" spans="1:65" s="14" customFormat="1">
      <c r="B283" s="214"/>
      <c r="C283" s="215"/>
      <c r="D283" s="205" t="s">
        <v>162</v>
      </c>
      <c r="E283" s="216" t="s">
        <v>102</v>
      </c>
      <c r="F283" s="217" t="s">
        <v>104</v>
      </c>
      <c r="G283" s="215"/>
      <c r="H283" s="218">
        <v>4.5</v>
      </c>
      <c r="I283" s="219"/>
      <c r="J283" s="215"/>
      <c r="K283" s="215"/>
      <c r="L283" s="220"/>
      <c r="M283" s="221"/>
      <c r="N283" s="222"/>
      <c r="O283" s="222"/>
      <c r="P283" s="222"/>
      <c r="Q283" s="222"/>
      <c r="R283" s="222"/>
      <c r="S283" s="222"/>
      <c r="T283" s="223"/>
      <c r="AT283" s="224" t="s">
        <v>162</v>
      </c>
      <c r="AU283" s="224" t="s">
        <v>93</v>
      </c>
      <c r="AV283" s="14" t="s">
        <v>93</v>
      </c>
      <c r="AW283" s="14" t="s">
        <v>32</v>
      </c>
      <c r="AX283" s="14" t="s">
        <v>84</v>
      </c>
      <c r="AY283" s="224" t="s">
        <v>154</v>
      </c>
    </row>
    <row r="284" spans="1:65" s="12" customFormat="1" ht="25.9" customHeight="1">
      <c r="B284" s="173"/>
      <c r="C284" s="174"/>
      <c r="D284" s="175" t="s">
        <v>75</v>
      </c>
      <c r="E284" s="176" t="s">
        <v>433</v>
      </c>
      <c r="F284" s="176" t="s">
        <v>434</v>
      </c>
      <c r="G284" s="174"/>
      <c r="H284" s="174"/>
      <c r="I284" s="177"/>
      <c r="J284" s="178">
        <f>BK284</f>
        <v>0</v>
      </c>
      <c r="K284" s="174"/>
      <c r="L284" s="179"/>
      <c r="M284" s="180"/>
      <c r="N284" s="181"/>
      <c r="O284" s="181"/>
      <c r="P284" s="182">
        <f>P285+P294+P303</f>
        <v>0</v>
      </c>
      <c r="Q284" s="181"/>
      <c r="R284" s="182">
        <f>R285+R294+R303</f>
        <v>0</v>
      </c>
      <c r="S284" s="181"/>
      <c r="T284" s="183">
        <f>T285+T294+T303</f>
        <v>0</v>
      </c>
      <c r="AR284" s="184" t="s">
        <v>180</v>
      </c>
      <c r="AT284" s="185" t="s">
        <v>75</v>
      </c>
      <c r="AU284" s="185" t="s">
        <v>76</v>
      </c>
      <c r="AY284" s="184" t="s">
        <v>154</v>
      </c>
      <c r="BK284" s="186">
        <f>BK285+BK294+BK303</f>
        <v>0</v>
      </c>
    </row>
    <row r="285" spans="1:65" s="12" customFormat="1" ht="22.9" customHeight="1">
      <c r="B285" s="173"/>
      <c r="C285" s="174"/>
      <c r="D285" s="175" t="s">
        <v>75</v>
      </c>
      <c r="E285" s="187" t="s">
        <v>435</v>
      </c>
      <c r="F285" s="187" t="s">
        <v>436</v>
      </c>
      <c r="G285" s="174"/>
      <c r="H285" s="174"/>
      <c r="I285" s="177"/>
      <c r="J285" s="188">
        <f>BK285</f>
        <v>0</v>
      </c>
      <c r="K285" s="174"/>
      <c r="L285" s="179"/>
      <c r="M285" s="180"/>
      <c r="N285" s="181"/>
      <c r="O285" s="181"/>
      <c r="P285" s="182">
        <f>SUM(P286:P293)</f>
        <v>0</v>
      </c>
      <c r="Q285" s="181"/>
      <c r="R285" s="182">
        <f>SUM(R286:R293)</f>
        <v>0</v>
      </c>
      <c r="S285" s="181"/>
      <c r="T285" s="183">
        <f>SUM(T286:T293)</f>
        <v>0</v>
      </c>
      <c r="AR285" s="184" t="s">
        <v>180</v>
      </c>
      <c r="AT285" s="185" t="s">
        <v>75</v>
      </c>
      <c r="AU285" s="185" t="s">
        <v>84</v>
      </c>
      <c r="AY285" s="184" t="s">
        <v>154</v>
      </c>
      <c r="BK285" s="186">
        <f>SUM(BK286:BK293)</f>
        <v>0</v>
      </c>
    </row>
    <row r="286" spans="1:65" s="2" customFormat="1" ht="16.5" customHeight="1">
      <c r="A286" s="35"/>
      <c r="B286" s="36"/>
      <c r="C286" s="189" t="s">
        <v>437</v>
      </c>
      <c r="D286" s="189" t="s">
        <v>156</v>
      </c>
      <c r="E286" s="190" t="s">
        <v>438</v>
      </c>
      <c r="F286" s="191" t="s">
        <v>436</v>
      </c>
      <c r="G286" s="192" t="s">
        <v>439</v>
      </c>
      <c r="H286" s="193">
        <v>1</v>
      </c>
      <c r="I286" s="194"/>
      <c r="J286" s="195">
        <f>ROUND(I286*H286,2)</f>
        <v>0</v>
      </c>
      <c r="K286" s="196"/>
      <c r="L286" s="40"/>
      <c r="M286" s="197" t="s">
        <v>1</v>
      </c>
      <c r="N286" s="198" t="s">
        <v>42</v>
      </c>
      <c r="O286" s="72"/>
      <c r="P286" s="199">
        <f>O286*H286</f>
        <v>0</v>
      </c>
      <c r="Q286" s="199">
        <v>0</v>
      </c>
      <c r="R286" s="199">
        <f>Q286*H286</f>
        <v>0</v>
      </c>
      <c r="S286" s="199">
        <v>0</v>
      </c>
      <c r="T286" s="200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1" t="s">
        <v>160</v>
      </c>
      <c r="AT286" s="201" t="s">
        <v>156</v>
      </c>
      <c r="AU286" s="201" t="s">
        <v>93</v>
      </c>
      <c r="AY286" s="18" t="s">
        <v>154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18" t="s">
        <v>93</v>
      </c>
      <c r="BK286" s="202">
        <f>ROUND(I286*H286,2)</f>
        <v>0</v>
      </c>
      <c r="BL286" s="18" t="s">
        <v>160</v>
      </c>
      <c r="BM286" s="201" t="s">
        <v>440</v>
      </c>
    </row>
    <row r="287" spans="1:65" s="13" customFormat="1">
      <c r="B287" s="203"/>
      <c r="C287" s="204"/>
      <c r="D287" s="205" t="s">
        <v>162</v>
      </c>
      <c r="E287" s="206" t="s">
        <v>1</v>
      </c>
      <c r="F287" s="207" t="s">
        <v>441</v>
      </c>
      <c r="G287" s="204"/>
      <c r="H287" s="206" t="s">
        <v>1</v>
      </c>
      <c r="I287" s="208"/>
      <c r="J287" s="204"/>
      <c r="K287" s="204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162</v>
      </c>
      <c r="AU287" s="213" t="s">
        <v>93</v>
      </c>
      <c r="AV287" s="13" t="s">
        <v>84</v>
      </c>
      <c r="AW287" s="13" t="s">
        <v>32</v>
      </c>
      <c r="AX287" s="13" t="s">
        <v>76</v>
      </c>
      <c r="AY287" s="213" t="s">
        <v>154</v>
      </c>
    </row>
    <row r="288" spans="1:65" s="13" customFormat="1">
      <c r="B288" s="203"/>
      <c r="C288" s="204"/>
      <c r="D288" s="205" t="s">
        <v>162</v>
      </c>
      <c r="E288" s="206" t="s">
        <v>1</v>
      </c>
      <c r="F288" s="207" t="s">
        <v>442</v>
      </c>
      <c r="G288" s="204"/>
      <c r="H288" s="206" t="s">
        <v>1</v>
      </c>
      <c r="I288" s="208"/>
      <c r="J288" s="204"/>
      <c r="K288" s="204"/>
      <c r="L288" s="209"/>
      <c r="M288" s="210"/>
      <c r="N288" s="211"/>
      <c r="O288" s="211"/>
      <c r="P288" s="211"/>
      <c r="Q288" s="211"/>
      <c r="R288" s="211"/>
      <c r="S288" s="211"/>
      <c r="T288" s="212"/>
      <c r="AT288" s="213" t="s">
        <v>162</v>
      </c>
      <c r="AU288" s="213" t="s">
        <v>93</v>
      </c>
      <c r="AV288" s="13" t="s">
        <v>84</v>
      </c>
      <c r="AW288" s="13" t="s">
        <v>32</v>
      </c>
      <c r="AX288" s="13" t="s">
        <v>76</v>
      </c>
      <c r="AY288" s="213" t="s">
        <v>154</v>
      </c>
    </row>
    <row r="289" spans="1:65" s="13" customFormat="1">
      <c r="B289" s="203"/>
      <c r="C289" s="204"/>
      <c r="D289" s="205" t="s">
        <v>162</v>
      </c>
      <c r="E289" s="206" t="s">
        <v>1</v>
      </c>
      <c r="F289" s="207" t="s">
        <v>443</v>
      </c>
      <c r="G289" s="204"/>
      <c r="H289" s="206" t="s">
        <v>1</v>
      </c>
      <c r="I289" s="208"/>
      <c r="J289" s="204"/>
      <c r="K289" s="204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162</v>
      </c>
      <c r="AU289" s="213" t="s">
        <v>93</v>
      </c>
      <c r="AV289" s="13" t="s">
        <v>84</v>
      </c>
      <c r="AW289" s="13" t="s">
        <v>32</v>
      </c>
      <c r="AX289" s="13" t="s">
        <v>76</v>
      </c>
      <c r="AY289" s="213" t="s">
        <v>154</v>
      </c>
    </row>
    <row r="290" spans="1:65" s="13" customFormat="1">
      <c r="B290" s="203"/>
      <c r="C290" s="204"/>
      <c r="D290" s="205" t="s">
        <v>162</v>
      </c>
      <c r="E290" s="206" t="s">
        <v>1</v>
      </c>
      <c r="F290" s="207" t="s">
        <v>444</v>
      </c>
      <c r="G290" s="204"/>
      <c r="H290" s="206" t="s">
        <v>1</v>
      </c>
      <c r="I290" s="208"/>
      <c r="J290" s="204"/>
      <c r="K290" s="204"/>
      <c r="L290" s="209"/>
      <c r="M290" s="210"/>
      <c r="N290" s="211"/>
      <c r="O290" s="211"/>
      <c r="P290" s="211"/>
      <c r="Q290" s="211"/>
      <c r="R290" s="211"/>
      <c r="S290" s="211"/>
      <c r="T290" s="212"/>
      <c r="AT290" s="213" t="s">
        <v>162</v>
      </c>
      <c r="AU290" s="213" t="s">
        <v>93</v>
      </c>
      <c r="AV290" s="13" t="s">
        <v>84</v>
      </c>
      <c r="AW290" s="13" t="s">
        <v>32</v>
      </c>
      <c r="AX290" s="13" t="s">
        <v>76</v>
      </c>
      <c r="AY290" s="213" t="s">
        <v>154</v>
      </c>
    </row>
    <row r="291" spans="1:65" s="13" customFormat="1">
      <c r="B291" s="203"/>
      <c r="C291" s="204"/>
      <c r="D291" s="205" t="s">
        <v>162</v>
      </c>
      <c r="E291" s="206" t="s">
        <v>1</v>
      </c>
      <c r="F291" s="207" t="s">
        <v>445</v>
      </c>
      <c r="G291" s="204"/>
      <c r="H291" s="206" t="s">
        <v>1</v>
      </c>
      <c r="I291" s="208"/>
      <c r="J291" s="204"/>
      <c r="K291" s="204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162</v>
      </c>
      <c r="AU291" s="213" t="s">
        <v>93</v>
      </c>
      <c r="AV291" s="13" t="s">
        <v>84</v>
      </c>
      <c r="AW291" s="13" t="s">
        <v>32</v>
      </c>
      <c r="AX291" s="13" t="s">
        <v>76</v>
      </c>
      <c r="AY291" s="213" t="s">
        <v>154</v>
      </c>
    </row>
    <row r="292" spans="1:65" s="13" customFormat="1">
      <c r="B292" s="203"/>
      <c r="C292" s="204"/>
      <c r="D292" s="205" t="s">
        <v>162</v>
      </c>
      <c r="E292" s="206" t="s">
        <v>1</v>
      </c>
      <c r="F292" s="207" t="s">
        <v>446</v>
      </c>
      <c r="G292" s="204"/>
      <c r="H292" s="206" t="s">
        <v>1</v>
      </c>
      <c r="I292" s="208"/>
      <c r="J292" s="204"/>
      <c r="K292" s="204"/>
      <c r="L292" s="209"/>
      <c r="M292" s="210"/>
      <c r="N292" s="211"/>
      <c r="O292" s="211"/>
      <c r="P292" s="211"/>
      <c r="Q292" s="211"/>
      <c r="R292" s="211"/>
      <c r="S292" s="211"/>
      <c r="T292" s="212"/>
      <c r="AT292" s="213" t="s">
        <v>162</v>
      </c>
      <c r="AU292" s="213" t="s">
        <v>93</v>
      </c>
      <c r="AV292" s="13" t="s">
        <v>84</v>
      </c>
      <c r="AW292" s="13" t="s">
        <v>32</v>
      </c>
      <c r="AX292" s="13" t="s">
        <v>76</v>
      </c>
      <c r="AY292" s="213" t="s">
        <v>154</v>
      </c>
    </row>
    <row r="293" spans="1:65" s="14" customFormat="1">
      <c r="B293" s="214"/>
      <c r="C293" s="215"/>
      <c r="D293" s="205" t="s">
        <v>162</v>
      </c>
      <c r="E293" s="216" t="s">
        <v>1</v>
      </c>
      <c r="F293" s="217" t="s">
        <v>84</v>
      </c>
      <c r="G293" s="215"/>
      <c r="H293" s="218">
        <v>1</v>
      </c>
      <c r="I293" s="219"/>
      <c r="J293" s="215"/>
      <c r="K293" s="215"/>
      <c r="L293" s="220"/>
      <c r="M293" s="221"/>
      <c r="N293" s="222"/>
      <c r="O293" s="222"/>
      <c r="P293" s="222"/>
      <c r="Q293" s="222"/>
      <c r="R293" s="222"/>
      <c r="S293" s="222"/>
      <c r="T293" s="223"/>
      <c r="AT293" s="224" t="s">
        <v>162</v>
      </c>
      <c r="AU293" s="224" t="s">
        <v>93</v>
      </c>
      <c r="AV293" s="14" t="s">
        <v>93</v>
      </c>
      <c r="AW293" s="14" t="s">
        <v>32</v>
      </c>
      <c r="AX293" s="14" t="s">
        <v>84</v>
      </c>
      <c r="AY293" s="224" t="s">
        <v>154</v>
      </c>
    </row>
    <row r="294" spans="1:65" s="12" customFormat="1" ht="22.9" customHeight="1">
      <c r="B294" s="173"/>
      <c r="C294" s="174"/>
      <c r="D294" s="175" t="s">
        <v>75</v>
      </c>
      <c r="E294" s="187" t="s">
        <v>447</v>
      </c>
      <c r="F294" s="187" t="s">
        <v>448</v>
      </c>
      <c r="G294" s="174"/>
      <c r="H294" s="174"/>
      <c r="I294" s="177"/>
      <c r="J294" s="188">
        <f>BK294</f>
        <v>0</v>
      </c>
      <c r="K294" s="174"/>
      <c r="L294" s="179"/>
      <c r="M294" s="180"/>
      <c r="N294" s="181"/>
      <c r="O294" s="181"/>
      <c r="P294" s="182">
        <f>SUM(P295:P302)</f>
        <v>0</v>
      </c>
      <c r="Q294" s="181"/>
      <c r="R294" s="182">
        <f>SUM(R295:R302)</f>
        <v>0</v>
      </c>
      <c r="S294" s="181"/>
      <c r="T294" s="183">
        <f>SUM(T295:T302)</f>
        <v>0</v>
      </c>
      <c r="AR294" s="184" t="s">
        <v>180</v>
      </c>
      <c r="AT294" s="185" t="s">
        <v>75</v>
      </c>
      <c r="AU294" s="185" t="s">
        <v>84</v>
      </c>
      <c r="AY294" s="184" t="s">
        <v>154</v>
      </c>
      <c r="BK294" s="186">
        <f>SUM(BK295:BK302)</f>
        <v>0</v>
      </c>
    </row>
    <row r="295" spans="1:65" s="2" customFormat="1" ht="16.5" customHeight="1">
      <c r="A295" s="35"/>
      <c r="B295" s="36"/>
      <c r="C295" s="189" t="s">
        <v>449</v>
      </c>
      <c r="D295" s="189" t="s">
        <v>156</v>
      </c>
      <c r="E295" s="190" t="s">
        <v>450</v>
      </c>
      <c r="F295" s="191" t="s">
        <v>448</v>
      </c>
      <c r="G295" s="192" t="s">
        <v>439</v>
      </c>
      <c r="H295" s="193">
        <v>1</v>
      </c>
      <c r="I295" s="194"/>
      <c r="J295" s="195">
        <f>ROUND(I295*H295,2)</f>
        <v>0</v>
      </c>
      <c r="K295" s="196"/>
      <c r="L295" s="40"/>
      <c r="M295" s="197" t="s">
        <v>1</v>
      </c>
      <c r="N295" s="198" t="s">
        <v>42</v>
      </c>
      <c r="O295" s="72"/>
      <c r="P295" s="199">
        <f>O295*H295</f>
        <v>0</v>
      </c>
      <c r="Q295" s="199">
        <v>0</v>
      </c>
      <c r="R295" s="199">
        <f>Q295*H295</f>
        <v>0</v>
      </c>
      <c r="S295" s="199">
        <v>0</v>
      </c>
      <c r="T295" s="200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1" t="s">
        <v>160</v>
      </c>
      <c r="AT295" s="201" t="s">
        <v>156</v>
      </c>
      <c r="AU295" s="201" t="s">
        <v>93</v>
      </c>
      <c r="AY295" s="18" t="s">
        <v>154</v>
      </c>
      <c r="BE295" s="202">
        <f>IF(N295="základní",J295,0)</f>
        <v>0</v>
      </c>
      <c r="BF295" s="202">
        <f>IF(N295="snížená",J295,0)</f>
        <v>0</v>
      </c>
      <c r="BG295" s="202">
        <f>IF(N295="zákl. přenesená",J295,0)</f>
        <v>0</v>
      </c>
      <c r="BH295" s="202">
        <f>IF(N295="sníž. přenesená",J295,0)</f>
        <v>0</v>
      </c>
      <c r="BI295" s="202">
        <f>IF(N295="nulová",J295,0)</f>
        <v>0</v>
      </c>
      <c r="BJ295" s="18" t="s">
        <v>93</v>
      </c>
      <c r="BK295" s="202">
        <f>ROUND(I295*H295,2)</f>
        <v>0</v>
      </c>
      <c r="BL295" s="18" t="s">
        <v>160</v>
      </c>
      <c r="BM295" s="201" t="s">
        <v>451</v>
      </c>
    </row>
    <row r="296" spans="1:65" s="13" customFormat="1" ht="22.5">
      <c r="B296" s="203"/>
      <c r="C296" s="204"/>
      <c r="D296" s="205" t="s">
        <v>162</v>
      </c>
      <c r="E296" s="206" t="s">
        <v>1</v>
      </c>
      <c r="F296" s="207" t="s">
        <v>452</v>
      </c>
      <c r="G296" s="204"/>
      <c r="H296" s="206" t="s">
        <v>1</v>
      </c>
      <c r="I296" s="208"/>
      <c r="J296" s="204"/>
      <c r="K296" s="204"/>
      <c r="L296" s="209"/>
      <c r="M296" s="210"/>
      <c r="N296" s="211"/>
      <c r="O296" s="211"/>
      <c r="P296" s="211"/>
      <c r="Q296" s="211"/>
      <c r="R296" s="211"/>
      <c r="S296" s="211"/>
      <c r="T296" s="212"/>
      <c r="AT296" s="213" t="s">
        <v>162</v>
      </c>
      <c r="AU296" s="213" t="s">
        <v>93</v>
      </c>
      <c r="AV296" s="13" t="s">
        <v>84</v>
      </c>
      <c r="AW296" s="13" t="s">
        <v>32</v>
      </c>
      <c r="AX296" s="13" t="s">
        <v>76</v>
      </c>
      <c r="AY296" s="213" t="s">
        <v>154</v>
      </c>
    </row>
    <row r="297" spans="1:65" s="13" customFormat="1">
      <c r="B297" s="203"/>
      <c r="C297" s="204"/>
      <c r="D297" s="205" t="s">
        <v>162</v>
      </c>
      <c r="E297" s="206" t="s">
        <v>1</v>
      </c>
      <c r="F297" s="207" t="s">
        <v>453</v>
      </c>
      <c r="G297" s="204"/>
      <c r="H297" s="206" t="s">
        <v>1</v>
      </c>
      <c r="I297" s="208"/>
      <c r="J297" s="204"/>
      <c r="K297" s="204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162</v>
      </c>
      <c r="AU297" s="213" t="s">
        <v>93</v>
      </c>
      <c r="AV297" s="13" t="s">
        <v>84</v>
      </c>
      <c r="AW297" s="13" t="s">
        <v>32</v>
      </c>
      <c r="AX297" s="13" t="s">
        <v>76</v>
      </c>
      <c r="AY297" s="213" t="s">
        <v>154</v>
      </c>
    </row>
    <row r="298" spans="1:65" s="13" customFormat="1">
      <c r="B298" s="203"/>
      <c r="C298" s="204"/>
      <c r="D298" s="205" t="s">
        <v>162</v>
      </c>
      <c r="E298" s="206" t="s">
        <v>1</v>
      </c>
      <c r="F298" s="207" t="s">
        <v>454</v>
      </c>
      <c r="G298" s="204"/>
      <c r="H298" s="206" t="s">
        <v>1</v>
      </c>
      <c r="I298" s="208"/>
      <c r="J298" s="204"/>
      <c r="K298" s="204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162</v>
      </c>
      <c r="AU298" s="213" t="s">
        <v>93</v>
      </c>
      <c r="AV298" s="13" t="s">
        <v>84</v>
      </c>
      <c r="AW298" s="13" t="s">
        <v>32</v>
      </c>
      <c r="AX298" s="13" t="s">
        <v>76</v>
      </c>
      <c r="AY298" s="213" t="s">
        <v>154</v>
      </c>
    </row>
    <row r="299" spans="1:65" s="13" customFormat="1">
      <c r="B299" s="203"/>
      <c r="C299" s="204"/>
      <c r="D299" s="205" t="s">
        <v>162</v>
      </c>
      <c r="E299" s="206" t="s">
        <v>1</v>
      </c>
      <c r="F299" s="207" t="s">
        <v>455</v>
      </c>
      <c r="G299" s="204"/>
      <c r="H299" s="206" t="s">
        <v>1</v>
      </c>
      <c r="I299" s="208"/>
      <c r="J299" s="204"/>
      <c r="K299" s="204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162</v>
      </c>
      <c r="AU299" s="213" t="s">
        <v>93</v>
      </c>
      <c r="AV299" s="13" t="s">
        <v>84</v>
      </c>
      <c r="AW299" s="13" t="s">
        <v>32</v>
      </c>
      <c r="AX299" s="13" t="s">
        <v>76</v>
      </c>
      <c r="AY299" s="213" t="s">
        <v>154</v>
      </c>
    </row>
    <row r="300" spans="1:65" s="13" customFormat="1">
      <c r="B300" s="203"/>
      <c r="C300" s="204"/>
      <c r="D300" s="205" t="s">
        <v>162</v>
      </c>
      <c r="E300" s="206" t="s">
        <v>1</v>
      </c>
      <c r="F300" s="207" t="s">
        <v>456</v>
      </c>
      <c r="G300" s="204"/>
      <c r="H300" s="206" t="s">
        <v>1</v>
      </c>
      <c r="I300" s="208"/>
      <c r="J300" s="204"/>
      <c r="K300" s="204"/>
      <c r="L300" s="209"/>
      <c r="M300" s="210"/>
      <c r="N300" s="211"/>
      <c r="O300" s="211"/>
      <c r="P300" s="211"/>
      <c r="Q300" s="211"/>
      <c r="R300" s="211"/>
      <c r="S300" s="211"/>
      <c r="T300" s="212"/>
      <c r="AT300" s="213" t="s">
        <v>162</v>
      </c>
      <c r="AU300" s="213" t="s">
        <v>93</v>
      </c>
      <c r="AV300" s="13" t="s">
        <v>84</v>
      </c>
      <c r="AW300" s="13" t="s">
        <v>32</v>
      </c>
      <c r="AX300" s="13" t="s">
        <v>76</v>
      </c>
      <c r="AY300" s="213" t="s">
        <v>154</v>
      </c>
    </row>
    <row r="301" spans="1:65" s="13" customFormat="1">
      <c r="B301" s="203"/>
      <c r="C301" s="204"/>
      <c r="D301" s="205" t="s">
        <v>162</v>
      </c>
      <c r="E301" s="206" t="s">
        <v>1</v>
      </c>
      <c r="F301" s="207" t="s">
        <v>457</v>
      </c>
      <c r="G301" s="204"/>
      <c r="H301" s="206" t="s">
        <v>1</v>
      </c>
      <c r="I301" s="208"/>
      <c r="J301" s="204"/>
      <c r="K301" s="204"/>
      <c r="L301" s="209"/>
      <c r="M301" s="210"/>
      <c r="N301" s="211"/>
      <c r="O301" s="211"/>
      <c r="P301" s="211"/>
      <c r="Q301" s="211"/>
      <c r="R301" s="211"/>
      <c r="S301" s="211"/>
      <c r="T301" s="212"/>
      <c r="AT301" s="213" t="s">
        <v>162</v>
      </c>
      <c r="AU301" s="213" t="s">
        <v>93</v>
      </c>
      <c r="AV301" s="13" t="s">
        <v>84</v>
      </c>
      <c r="AW301" s="13" t="s">
        <v>32</v>
      </c>
      <c r="AX301" s="13" t="s">
        <v>76</v>
      </c>
      <c r="AY301" s="213" t="s">
        <v>154</v>
      </c>
    </row>
    <row r="302" spans="1:65" s="14" customFormat="1">
      <c r="B302" s="214"/>
      <c r="C302" s="215"/>
      <c r="D302" s="205" t="s">
        <v>162</v>
      </c>
      <c r="E302" s="216" t="s">
        <v>1</v>
      </c>
      <c r="F302" s="217" t="s">
        <v>84</v>
      </c>
      <c r="G302" s="215"/>
      <c r="H302" s="218">
        <v>1</v>
      </c>
      <c r="I302" s="219"/>
      <c r="J302" s="215"/>
      <c r="K302" s="215"/>
      <c r="L302" s="220"/>
      <c r="M302" s="221"/>
      <c r="N302" s="222"/>
      <c r="O302" s="222"/>
      <c r="P302" s="222"/>
      <c r="Q302" s="222"/>
      <c r="R302" s="222"/>
      <c r="S302" s="222"/>
      <c r="T302" s="223"/>
      <c r="AT302" s="224" t="s">
        <v>162</v>
      </c>
      <c r="AU302" s="224" t="s">
        <v>93</v>
      </c>
      <c r="AV302" s="14" t="s">
        <v>93</v>
      </c>
      <c r="AW302" s="14" t="s">
        <v>32</v>
      </c>
      <c r="AX302" s="14" t="s">
        <v>84</v>
      </c>
      <c r="AY302" s="224" t="s">
        <v>154</v>
      </c>
    </row>
    <row r="303" spans="1:65" s="12" customFormat="1" ht="22.9" customHeight="1">
      <c r="B303" s="173"/>
      <c r="C303" s="174"/>
      <c r="D303" s="175" t="s">
        <v>75</v>
      </c>
      <c r="E303" s="187" t="s">
        <v>458</v>
      </c>
      <c r="F303" s="187" t="s">
        <v>459</v>
      </c>
      <c r="G303" s="174"/>
      <c r="H303" s="174"/>
      <c r="I303" s="177"/>
      <c r="J303" s="188">
        <f>BK303</f>
        <v>0</v>
      </c>
      <c r="K303" s="174"/>
      <c r="L303" s="179"/>
      <c r="M303" s="180"/>
      <c r="N303" s="181"/>
      <c r="O303" s="181"/>
      <c r="P303" s="182">
        <f>SUM(P304:P315)</f>
        <v>0</v>
      </c>
      <c r="Q303" s="181"/>
      <c r="R303" s="182">
        <f>SUM(R304:R315)</f>
        <v>0</v>
      </c>
      <c r="S303" s="181"/>
      <c r="T303" s="183">
        <f>SUM(T304:T315)</f>
        <v>0</v>
      </c>
      <c r="AR303" s="184" t="s">
        <v>180</v>
      </c>
      <c r="AT303" s="185" t="s">
        <v>75</v>
      </c>
      <c r="AU303" s="185" t="s">
        <v>84</v>
      </c>
      <c r="AY303" s="184" t="s">
        <v>154</v>
      </c>
      <c r="BK303" s="186">
        <f>SUM(BK304:BK315)</f>
        <v>0</v>
      </c>
    </row>
    <row r="304" spans="1:65" s="2" customFormat="1" ht="16.5" customHeight="1">
      <c r="A304" s="35"/>
      <c r="B304" s="36"/>
      <c r="C304" s="189" t="s">
        <v>460</v>
      </c>
      <c r="D304" s="189" t="s">
        <v>156</v>
      </c>
      <c r="E304" s="190" t="s">
        <v>461</v>
      </c>
      <c r="F304" s="191" t="s">
        <v>459</v>
      </c>
      <c r="G304" s="192" t="s">
        <v>439</v>
      </c>
      <c r="H304" s="193">
        <v>1</v>
      </c>
      <c r="I304" s="194"/>
      <c r="J304" s="195">
        <f>ROUND(I304*H304,2)</f>
        <v>0</v>
      </c>
      <c r="K304" s="196"/>
      <c r="L304" s="40"/>
      <c r="M304" s="197" t="s">
        <v>1</v>
      </c>
      <c r="N304" s="198" t="s">
        <v>42</v>
      </c>
      <c r="O304" s="72"/>
      <c r="P304" s="199">
        <f>O304*H304</f>
        <v>0</v>
      </c>
      <c r="Q304" s="199">
        <v>0</v>
      </c>
      <c r="R304" s="199">
        <f>Q304*H304</f>
        <v>0</v>
      </c>
      <c r="S304" s="199">
        <v>0</v>
      </c>
      <c r="T304" s="200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1" t="s">
        <v>160</v>
      </c>
      <c r="AT304" s="201" t="s">
        <v>156</v>
      </c>
      <c r="AU304" s="201" t="s">
        <v>93</v>
      </c>
      <c r="AY304" s="18" t="s">
        <v>154</v>
      </c>
      <c r="BE304" s="202">
        <f>IF(N304="základní",J304,0)</f>
        <v>0</v>
      </c>
      <c r="BF304" s="202">
        <f>IF(N304="snížená",J304,0)</f>
        <v>0</v>
      </c>
      <c r="BG304" s="202">
        <f>IF(N304="zákl. přenesená",J304,0)</f>
        <v>0</v>
      </c>
      <c r="BH304" s="202">
        <f>IF(N304="sníž. přenesená",J304,0)</f>
        <v>0</v>
      </c>
      <c r="BI304" s="202">
        <f>IF(N304="nulová",J304,0)</f>
        <v>0</v>
      </c>
      <c r="BJ304" s="18" t="s">
        <v>93</v>
      </c>
      <c r="BK304" s="202">
        <f>ROUND(I304*H304,2)</f>
        <v>0</v>
      </c>
      <c r="BL304" s="18" t="s">
        <v>160</v>
      </c>
      <c r="BM304" s="201" t="s">
        <v>462</v>
      </c>
    </row>
    <row r="305" spans="1:51" s="13" customFormat="1">
      <c r="B305" s="203"/>
      <c r="C305" s="204"/>
      <c r="D305" s="205" t="s">
        <v>162</v>
      </c>
      <c r="E305" s="206" t="s">
        <v>1</v>
      </c>
      <c r="F305" s="207" t="s">
        <v>463</v>
      </c>
      <c r="G305" s="204"/>
      <c r="H305" s="206" t="s">
        <v>1</v>
      </c>
      <c r="I305" s="208"/>
      <c r="J305" s="204"/>
      <c r="K305" s="204"/>
      <c r="L305" s="209"/>
      <c r="M305" s="210"/>
      <c r="N305" s="211"/>
      <c r="O305" s="211"/>
      <c r="P305" s="211"/>
      <c r="Q305" s="211"/>
      <c r="R305" s="211"/>
      <c r="S305" s="211"/>
      <c r="T305" s="212"/>
      <c r="AT305" s="213" t="s">
        <v>162</v>
      </c>
      <c r="AU305" s="213" t="s">
        <v>93</v>
      </c>
      <c r="AV305" s="13" t="s">
        <v>84</v>
      </c>
      <c r="AW305" s="13" t="s">
        <v>32</v>
      </c>
      <c r="AX305" s="13" t="s">
        <v>76</v>
      </c>
      <c r="AY305" s="213" t="s">
        <v>154</v>
      </c>
    </row>
    <row r="306" spans="1:51" s="13" customFormat="1" ht="33.75">
      <c r="B306" s="203"/>
      <c r="C306" s="204"/>
      <c r="D306" s="205" t="s">
        <v>162</v>
      </c>
      <c r="E306" s="206" t="s">
        <v>1</v>
      </c>
      <c r="F306" s="207" t="s">
        <v>464</v>
      </c>
      <c r="G306" s="204"/>
      <c r="H306" s="206" t="s">
        <v>1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162</v>
      </c>
      <c r="AU306" s="213" t="s">
        <v>93</v>
      </c>
      <c r="AV306" s="13" t="s">
        <v>84</v>
      </c>
      <c r="AW306" s="13" t="s">
        <v>32</v>
      </c>
      <c r="AX306" s="13" t="s">
        <v>76</v>
      </c>
      <c r="AY306" s="213" t="s">
        <v>154</v>
      </c>
    </row>
    <row r="307" spans="1:51" s="13" customFormat="1" ht="33.75">
      <c r="B307" s="203"/>
      <c r="C307" s="204"/>
      <c r="D307" s="205" t="s">
        <v>162</v>
      </c>
      <c r="E307" s="206" t="s">
        <v>1</v>
      </c>
      <c r="F307" s="207" t="s">
        <v>465</v>
      </c>
      <c r="G307" s="204"/>
      <c r="H307" s="206" t="s">
        <v>1</v>
      </c>
      <c r="I307" s="208"/>
      <c r="J307" s="204"/>
      <c r="K307" s="204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162</v>
      </c>
      <c r="AU307" s="213" t="s">
        <v>93</v>
      </c>
      <c r="AV307" s="13" t="s">
        <v>84</v>
      </c>
      <c r="AW307" s="13" t="s">
        <v>32</v>
      </c>
      <c r="AX307" s="13" t="s">
        <v>76</v>
      </c>
      <c r="AY307" s="213" t="s">
        <v>154</v>
      </c>
    </row>
    <row r="308" spans="1:51" s="13" customFormat="1" ht="22.5">
      <c r="B308" s="203"/>
      <c r="C308" s="204"/>
      <c r="D308" s="205" t="s">
        <v>162</v>
      </c>
      <c r="E308" s="206" t="s">
        <v>1</v>
      </c>
      <c r="F308" s="207" t="s">
        <v>466</v>
      </c>
      <c r="G308" s="204"/>
      <c r="H308" s="206" t="s">
        <v>1</v>
      </c>
      <c r="I308" s="208"/>
      <c r="J308" s="204"/>
      <c r="K308" s="204"/>
      <c r="L308" s="209"/>
      <c r="M308" s="210"/>
      <c r="N308" s="211"/>
      <c r="O308" s="211"/>
      <c r="P308" s="211"/>
      <c r="Q308" s="211"/>
      <c r="R308" s="211"/>
      <c r="S308" s="211"/>
      <c r="T308" s="212"/>
      <c r="AT308" s="213" t="s">
        <v>162</v>
      </c>
      <c r="AU308" s="213" t="s">
        <v>93</v>
      </c>
      <c r="AV308" s="13" t="s">
        <v>84</v>
      </c>
      <c r="AW308" s="13" t="s">
        <v>32</v>
      </c>
      <c r="AX308" s="13" t="s">
        <v>76</v>
      </c>
      <c r="AY308" s="213" t="s">
        <v>154</v>
      </c>
    </row>
    <row r="309" spans="1:51" s="13" customFormat="1">
      <c r="B309" s="203"/>
      <c r="C309" s="204"/>
      <c r="D309" s="205" t="s">
        <v>162</v>
      </c>
      <c r="E309" s="206" t="s">
        <v>1</v>
      </c>
      <c r="F309" s="207" t="s">
        <v>467</v>
      </c>
      <c r="G309" s="204"/>
      <c r="H309" s="206" t="s">
        <v>1</v>
      </c>
      <c r="I309" s="208"/>
      <c r="J309" s="204"/>
      <c r="K309" s="204"/>
      <c r="L309" s="209"/>
      <c r="M309" s="210"/>
      <c r="N309" s="211"/>
      <c r="O309" s="211"/>
      <c r="P309" s="211"/>
      <c r="Q309" s="211"/>
      <c r="R309" s="211"/>
      <c r="S309" s="211"/>
      <c r="T309" s="212"/>
      <c r="AT309" s="213" t="s">
        <v>162</v>
      </c>
      <c r="AU309" s="213" t="s">
        <v>93</v>
      </c>
      <c r="AV309" s="13" t="s">
        <v>84</v>
      </c>
      <c r="AW309" s="13" t="s">
        <v>32</v>
      </c>
      <c r="AX309" s="13" t="s">
        <v>76</v>
      </c>
      <c r="AY309" s="213" t="s">
        <v>154</v>
      </c>
    </row>
    <row r="310" spans="1:51" s="13" customFormat="1">
      <c r="B310" s="203"/>
      <c r="C310" s="204"/>
      <c r="D310" s="205" t="s">
        <v>162</v>
      </c>
      <c r="E310" s="206" t="s">
        <v>1</v>
      </c>
      <c r="F310" s="207" t="s">
        <v>468</v>
      </c>
      <c r="G310" s="204"/>
      <c r="H310" s="206" t="s">
        <v>1</v>
      </c>
      <c r="I310" s="208"/>
      <c r="J310" s="204"/>
      <c r="K310" s="204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162</v>
      </c>
      <c r="AU310" s="213" t="s">
        <v>93</v>
      </c>
      <c r="AV310" s="13" t="s">
        <v>84</v>
      </c>
      <c r="AW310" s="13" t="s">
        <v>32</v>
      </c>
      <c r="AX310" s="13" t="s">
        <v>76</v>
      </c>
      <c r="AY310" s="213" t="s">
        <v>154</v>
      </c>
    </row>
    <row r="311" spans="1:51" s="13" customFormat="1">
      <c r="B311" s="203"/>
      <c r="C311" s="204"/>
      <c r="D311" s="205" t="s">
        <v>162</v>
      </c>
      <c r="E311" s="206" t="s">
        <v>1</v>
      </c>
      <c r="F311" s="207" t="s">
        <v>469</v>
      </c>
      <c r="G311" s="204"/>
      <c r="H311" s="206" t="s">
        <v>1</v>
      </c>
      <c r="I311" s="208"/>
      <c r="J311" s="204"/>
      <c r="K311" s="204"/>
      <c r="L311" s="209"/>
      <c r="M311" s="210"/>
      <c r="N311" s="211"/>
      <c r="O311" s="211"/>
      <c r="P311" s="211"/>
      <c r="Q311" s="211"/>
      <c r="R311" s="211"/>
      <c r="S311" s="211"/>
      <c r="T311" s="212"/>
      <c r="AT311" s="213" t="s">
        <v>162</v>
      </c>
      <c r="AU311" s="213" t="s">
        <v>93</v>
      </c>
      <c r="AV311" s="13" t="s">
        <v>84</v>
      </c>
      <c r="AW311" s="13" t="s">
        <v>32</v>
      </c>
      <c r="AX311" s="13" t="s">
        <v>76</v>
      </c>
      <c r="AY311" s="213" t="s">
        <v>154</v>
      </c>
    </row>
    <row r="312" spans="1:51" s="13" customFormat="1">
      <c r="B312" s="203"/>
      <c r="C312" s="204"/>
      <c r="D312" s="205" t="s">
        <v>162</v>
      </c>
      <c r="E312" s="206" t="s">
        <v>1</v>
      </c>
      <c r="F312" s="207" t="s">
        <v>470</v>
      </c>
      <c r="G312" s="204"/>
      <c r="H312" s="206" t="s">
        <v>1</v>
      </c>
      <c r="I312" s="208"/>
      <c r="J312" s="204"/>
      <c r="K312" s="204"/>
      <c r="L312" s="209"/>
      <c r="M312" s="210"/>
      <c r="N312" s="211"/>
      <c r="O312" s="211"/>
      <c r="P312" s="211"/>
      <c r="Q312" s="211"/>
      <c r="R312" s="211"/>
      <c r="S312" s="211"/>
      <c r="T312" s="212"/>
      <c r="AT312" s="213" t="s">
        <v>162</v>
      </c>
      <c r="AU312" s="213" t="s">
        <v>93</v>
      </c>
      <c r="AV312" s="13" t="s">
        <v>84</v>
      </c>
      <c r="AW312" s="13" t="s">
        <v>32</v>
      </c>
      <c r="AX312" s="13" t="s">
        <v>76</v>
      </c>
      <c r="AY312" s="213" t="s">
        <v>154</v>
      </c>
    </row>
    <row r="313" spans="1:51" s="13" customFormat="1">
      <c r="B313" s="203"/>
      <c r="C313" s="204"/>
      <c r="D313" s="205" t="s">
        <v>162</v>
      </c>
      <c r="E313" s="206" t="s">
        <v>1</v>
      </c>
      <c r="F313" s="207" t="s">
        <v>471</v>
      </c>
      <c r="G313" s="204"/>
      <c r="H313" s="206" t="s">
        <v>1</v>
      </c>
      <c r="I313" s="208"/>
      <c r="J313" s="204"/>
      <c r="K313" s="204"/>
      <c r="L313" s="209"/>
      <c r="M313" s="210"/>
      <c r="N313" s="211"/>
      <c r="O313" s="211"/>
      <c r="P313" s="211"/>
      <c r="Q313" s="211"/>
      <c r="R313" s="211"/>
      <c r="S313" s="211"/>
      <c r="T313" s="212"/>
      <c r="AT313" s="213" t="s">
        <v>162</v>
      </c>
      <c r="AU313" s="213" t="s">
        <v>93</v>
      </c>
      <c r="AV313" s="13" t="s">
        <v>84</v>
      </c>
      <c r="AW313" s="13" t="s">
        <v>32</v>
      </c>
      <c r="AX313" s="13" t="s">
        <v>76</v>
      </c>
      <c r="AY313" s="213" t="s">
        <v>154</v>
      </c>
    </row>
    <row r="314" spans="1:51" s="13" customFormat="1">
      <c r="B314" s="203"/>
      <c r="C314" s="204"/>
      <c r="D314" s="205" t="s">
        <v>162</v>
      </c>
      <c r="E314" s="206" t="s">
        <v>1</v>
      </c>
      <c r="F314" s="207" t="s">
        <v>472</v>
      </c>
      <c r="G314" s="204"/>
      <c r="H314" s="206" t="s">
        <v>1</v>
      </c>
      <c r="I314" s="208"/>
      <c r="J314" s="204"/>
      <c r="K314" s="204"/>
      <c r="L314" s="209"/>
      <c r="M314" s="210"/>
      <c r="N314" s="211"/>
      <c r="O314" s="211"/>
      <c r="P314" s="211"/>
      <c r="Q314" s="211"/>
      <c r="R314" s="211"/>
      <c r="S314" s="211"/>
      <c r="T314" s="212"/>
      <c r="AT314" s="213" t="s">
        <v>162</v>
      </c>
      <c r="AU314" s="213" t="s">
        <v>93</v>
      </c>
      <c r="AV314" s="13" t="s">
        <v>84</v>
      </c>
      <c r="AW314" s="13" t="s">
        <v>32</v>
      </c>
      <c r="AX314" s="13" t="s">
        <v>76</v>
      </c>
      <c r="AY314" s="213" t="s">
        <v>154</v>
      </c>
    </row>
    <row r="315" spans="1:51" s="14" customFormat="1">
      <c r="B315" s="214"/>
      <c r="C315" s="215"/>
      <c r="D315" s="205" t="s">
        <v>162</v>
      </c>
      <c r="E315" s="216" t="s">
        <v>1</v>
      </c>
      <c r="F315" s="217" t="s">
        <v>84</v>
      </c>
      <c r="G315" s="215"/>
      <c r="H315" s="218">
        <v>1</v>
      </c>
      <c r="I315" s="219"/>
      <c r="J315" s="215"/>
      <c r="K315" s="215"/>
      <c r="L315" s="220"/>
      <c r="M315" s="259"/>
      <c r="N315" s="260"/>
      <c r="O315" s="260"/>
      <c r="P315" s="260"/>
      <c r="Q315" s="260"/>
      <c r="R315" s="260"/>
      <c r="S315" s="260"/>
      <c r="T315" s="261"/>
      <c r="AT315" s="224" t="s">
        <v>162</v>
      </c>
      <c r="AU315" s="224" t="s">
        <v>93</v>
      </c>
      <c r="AV315" s="14" t="s">
        <v>93</v>
      </c>
      <c r="AW315" s="14" t="s">
        <v>32</v>
      </c>
      <c r="AX315" s="14" t="s">
        <v>84</v>
      </c>
      <c r="AY315" s="224" t="s">
        <v>154</v>
      </c>
    </row>
    <row r="316" spans="1:51" s="2" customFormat="1" ht="6.95" customHeight="1">
      <c r="A316" s="35"/>
      <c r="B316" s="55"/>
      <c r="C316" s="56"/>
      <c r="D316" s="56"/>
      <c r="E316" s="56"/>
      <c r="F316" s="56"/>
      <c r="G316" s="56"/>
      <c r="H316" s="56"/>
      <c r="I316" s="56"/>
      <c r="J316" s="56"/>
      <c r="K316" s="56"/>
      <c r="L316" s="40"/>
      <c r="M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</row>
  </sheetData>
  <sheetProtection algorithmName="SHA-512" hashValue="HThDdswWVEd5KM1fWGZmMKmYpde5ID0eU175XOfcZgxj+lHJ4C5ObYW8DFkfdurRHNepEVSjkk/qwK4NWYxOwQ==" saltValue="rw8qERGzf1wKKlKdRYnhGwXlJ1lXNYx0xCVHxcfZofPt2E8ooNukOwFa9ROaHXEEAUaDZoGdN0gyv7iPJ8DZiQ==" spinCount="100000" sheet="1" objects="1" scenarios="1" formatColumns="0" formatRows="0" autoFilter="0"/>
  <autoFilter ref="C131:K315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3"/>
  <sheetViews>
    <sheetView showGridLines="0" topLeftCell="A128" workbookViewId="0">
      <selection activeCell="I136" sqref="I13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8" t="s">
        <v>89</v>
      </c>
      <c r="AZ2" s="109" t="s">
        <v>649</v>
      </c>
      <c r="BA2" s="109" t="s">
        <v>650</v>
      </c>
      <c r="BB2" s="109" t="s">
        <v>1</v>
      </c>
      <c r="BC2" s="109" t="s">
        <v>651</v>
      </c>
      <c r="BD2" s="109" t="s">
        <v>93</v>
      </c>
    </row>
    <row r="3" spans="1:5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84</v>
      </c>
      <c r="AZ3" s="109" t="s">
        <v>652</v>
      </c>
      <c r="BA3" s="109" t="s">
        <v>653</v>
      </c>
      <c r="BB3" s="109" t="s">
        <v>1</v>
      </c>
      <c r="BC3" s="109" t="s">
        <v>654</v>
      </c>
      <c r="BD3" s="109" t="s">
        <v>93</v>
      </c>
    </row>
    <row r="4" spans="1:56" s="1" customFormat="1" ht="24.95" customHeight="1">
      <c r="B4" s="21"/>
      <c r="D4" s="112" t="s">
        <v>98</v>
      </c>
      <c r="L4" s="21"/>
      <c r="M4" s="113" t="s">
        <v>10</v>
      </c>
      <c r="AT4" s="18" t="s">
        <v>4</v>
      </c>
      <c r="AZ4" s="109" t="s">
        <v>655</v>
      </c>
      <c r="BA4" s="109" t="s">
        <v>655</v>
      </c>
      <c r="BB4" s="109" t="s">
        <v>1</v>
      </c>
      <c r="BC4" s="109" t="s">
        <v>656</v>
      </c>
      <c r="BD4" s="109" t="s">
        <v>93</v>
      </c>
    </row>
    <row r="5" spans="1:56" s="1" customFormat="1" ht="6.95" customHeight="1">
      <c r="B5" s="21"/>
      <c r="L5" s="21"/>
      <c r="AZ5" s="109" t="s">
        <v>115</v>
      </c>
      <c r="BA5" s="109" t="s">
        <v>116</v>
      </c>
      <c r="BB5" s="109" t="s">
        <v>1</v>
      </c>
      <c r="BC5" s="109" t="s">
        <v>657</v>
      </c>
      <c r="BD5" s="109" t="s">
        <v>93</v>
      </c>
    </row>
    <row r="6" spans="1:56" s="1" customFormat="1" ht="12" customHeight="1">
      <c r="B6" s="21"/>
      <c r="D6" s="114" t="s">
        <v>16</v>
      </c>
      <c r="L6" s="21"/>
      <c r="AZ6" s="109" t="s">
        <v>658</v>
      </c>
      <c r="BA6" s="109" t="s">
        <v>658</v>
      </c>
      <c r="BB6" s="109" t="s">
        <v>1</v>
      </c>
      <c r="BC6" s="109" t="s">
        <v>212</v>
      </c>
      <c r="BD6" s="109" t="s">
        <v>93</v>
      </c>
    </row>
    <row r="7" spans="1:56" s="1" customFormat="1" ht="16.5" customHeight="1">
      <c r="B7" s="21"/>
      <c r="E7" s="320" t="str">
        <f>'Rekapitulace stavby'!K6</f>
        <v>Zateplení bytového domu Šultysova 905/26 a rekonstrukce oplocení</v>
      </c>
      <c r="F7" s="321"/>
      <c r="G7" s="321"/>
      <c r="H7" s="321"/>
      <c r="L7" s="21"/>
      <c r="AZ7" s="109" t="s">
        <v>659</v>
      </c>
      <c r="BA7" s="109" t="s">
        <v>659</v>
      </c>
      <c r="BB7" s="109" t="s">
        <v>1</v>
      </c>
      <c r="BC7" s="109" t="s">
        <v>660</v>
      </c>
      <c r="BD7" s="109" t="s">
        <v>93</v>
      </c>
    </row>
    <row r="8" spans="1:56" s="2" customFormat="1" ht="12" customHeight="1">
      <c r="A8" s="35"/>
      <c r="B8" s="40"/>
      <c r="C8" s="35"/>
      <c r="D8" s="114" t="s">
        <v>111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Z8" s="109" t="s">
        <v>661</v>
      </c>
      <c r="BA8" s="109" t="s">
        <v>661</v>
      </c>
      <c r="BB8" s="109" t="s">
        <v>1</v>
      </c>
      <c r="BC8" s="109" t="s">
        <v>662</v>
      </c>
      <c r="BD8" s="109" t="s">
        <v>93</v>
      </c>
    </row>
    <row r="9" spans="1:56" s="2" customFormat="1" ht="16.5" customHeight="1">
      <c r="A9" s="35"/>
      <c r="B9" s="40"/>
      <c r="C9" s="35"/>
      <c r="D9" s="35"/>
      <c r="E9" s="322" t="s">
        <v>663</v>
      </c>
      <c r="F9" s="323"/>
      <c r="G9" s="323"/>
      <c r="H9" s="32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Z9" s="109" t="s">
        <v>664</v>
      </c>
      <c r="BA9" s="109" t="s">
        <v>665</v>
      </c>
      <c r="BB9" s="109" t="s">
        <v>1</v>
      </c>
      <c r="BC9" s="109" t="s">
        <v>666</v>
      </c>
      <c r="BD9" s="109" t="s">
        <v>93</v>
      </c>
    </row>
    <row r="10" spans="1:5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>
      <c r="A11" s="35"/>
      <c r="B11" s="40"/>
      <c r="C11" s="35"/>
      <c r="D11" s="114" t="s">
        <v>18</v>
      </c>
      <c r="E11" s="35"/>
      <c r="F11" s="115" t="s">
        <v>1</v>
      </c>
      <c r="G11" s="35"/>
      <c r="H11" s="35"/>
      <c r="I11" s="114" t="s">
        <v>19</v>
      </c>
      <c r="J11" s="115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14" t="s">
        <v>20</v>
      </c>
      <c r="E12" s="35"/>
      <c r="F12" s="115" t="s">
        <v>21</v>
      </c>
      <c r="G12" s="35"/>
      <c r="H12" s="35"/>
      <c r="I12" s="114" t="s">
        <v>22</v>
      </c>
      <c r="J12" s="116" t="str">
        <f>'Rekapitulace stavby'!AN8</f>
        <v>14. 8. 2023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14" t="s">
        <v>24</v>
      </c>
      <c r="E14" s="35"/>
      <c r="F14" s="35"/>
      <c r="G14" s="35"/>
      <c r="H14" s="35"/>
      <c r="I14" s="114" t="s">
        <v>25</v>
      </c>
      <c r="J14" s="115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15" t="s">
        <v>26</v>
      </c>
      <c r="F15" s="35"/>
      <c r="G15" s="35"/>
      <c r="H15" s="35"/>
      <c r="I15" s="114" t="s">
        <v>27</v>
      </c>
      <c r="J15" s="115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28</v>
      </c>
      <c r="E17" s="35"/>
      <c r="F17" s="35"/>
      <c r="G17" s="35"/>
      <c r="H17" s="35"/>
      <c r="I17" s="114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14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30</v>
      </c>
      <c r="E20" s="35"/>
      <c r="F20" s="35"/>
      <c r="G20" s="35"/>
      <c r="H20" s="35"/>
      <c r="I20" s="114" t="s">
        <v>25</v>
      </c>
      <c r="J20" s="115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5" t="s">
        <v>31</v>
      </c>
      <c r="F21" s="35"/>
      <c r="G21" s="35"/>
      <c r="H21" s="35"/>
      <c r="I21" s="114" t="s">
        <v>27</v>
      </c>
      <c r="J21" s="115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33</v>
      </c>
      <c r="E23" s="35"/>
      <c r="F23" s="35"/>
      <c r="G23" s="35"/>
      <c r="H23" s="35"/>
      <c r="I23" s="114" t="s">
        <v>25</v>
      </c>
      <c r="J23" s="115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5" t="s">
        <v>34</v>
      </c>
      <c r="F24" s="35"/>
      <c r="G24" s="35"/>
      <c r="H24" s="35"/>
      <c r="I24" s="114" t="s">
        <v>27</v>
      </c>
      <c r="J24" s="115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7"/>
      <c r="B27" s="118"/>
      <c r="C27" s="117"/>
      <c r="D27" s="117"/>
      <c r="E27" s="326" t="s">
        <v>1</v>
      </c>
      <c r="F27" s="326"/>
      <c r="G27" s="326"/>
      <c r="H27" s="32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36</v>
      </c>
      <c r="E30" s="35"/>
      <c r="F30" s="35"/>
      <c r="G30" s="35"/>
      <c r="H30" s="35"/>
      <c r="I30" s="35"/>
      <c r="J30" s="122">
        <f>ROUND(J133,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38</v>
      </c>
      <c r="G32" s="35"/>
      <c r="H32" s="35"/>
      <c r="I32" s="123" t="s">
        <v>37</v>
      </c>
      <c r="J32" s="123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40</v>
      </c>
      <c r="E33" s="114" t="s">
        <v>41</v>
      </c>
      <c r="F33" s="125">
        <f>ROUND((SUM(BE133:BE322)),  2)</f>
        <v>0</v>
      </c>
      <c r="G33" s="35"/>
      <c r="H33" s="35"/>
      <c r="I33" s="126">
        <v>0.21</v>
      </c>
      <c r="J33" s="125">
        <f>ROUND(((SUM(BE133:BE322))*I33),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42</v>
      </c>
      <c r="F34" s="125">
        <f>ROUND((SUM(BF133:BF322)),  2)</f>
        <v>0</v>
      </c>
      <c r="G34" s="35"/>
      <c r="H34" s="35"/>
      <c r="I34" s="126">
        <v>0.15</v>
      </c>
      <c r="J34" s="125">
        <f>ROUND(((SUM(BF133:BF322))*I34),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43</v>
      </c>
      <c r="F35" s="125">
        <f>ROUND((SUM(BG133:BG322)),  2)</f>
        <v>0</v>
      </c>
      <c r="G35" s="35"/>
      <c r="H35" s="35"/>
      <c r="I35" s="126">
        <v>0.21</v>
      </c>
      <c r="J35" s="125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44</v>
      </c>
      <c r="F36" s="125">
        <f>ROUND((SUM(BH133:BH322)),  2)</f>
        <v>0</v>
      </c>
      <c r="G36" s="35"/>
      <c r="H36" s="35"/>
      <c r="I36" s="126">
        <v>0.15</v>
      </c>
      <c r="J36" s="125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45</v>
      </c>
      <c r="F37" s="125">
        <f>ROUND((SUM(BI133:BI322)),  2)</f>
        <v>0</v>
      </c>
      <c r="G37" s="35"/>
      <c r="H37" s="35"/>
      <c r="I37" s="126">
        <v>0</v>
      </c>
      <c r="J37" s="12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46</v>
      </c>
      <c r="E39" s="129"/>
      <c r="F39" s="129"/>
      <c r="G39" s="130" t="s">
        <v>47</v>
      </c>
      <c r="H39" s="131" t="s">
        <v>48</v>
      </c>
      <c r="I39" s="129"/>
      <c r="J39" s="132">
        <f>SUM(J30:J37)</f>
        <v>0</v>
      </c>
      <c r="K39" s="133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4" t="s">
        <v>49</v>
      </c>
      <c r="E50" s="135"/>
      <c r="F50" s="135"/>
      <c r="G50" s="134" t="s">
        <v>50</v>
      </c>
      <c r="H50" s="135"/>
      <c r="I50" s="135"/>
      <c r="J50" s="135"/>
      <c r="K50" s="135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36" t="s">
        <v>51</v>
      </c>
      <c r="E61" s="137"/>
      <c r="F61" s="138" t="s">
        <v>52</v>
      </c>
      <c r="G61" s="136" t="s">
        <v>51</v>
      </c>
      <c r="H61" s="137"/>
      <c r="I61" s="137"/>
      <c r="J61" s="139" t="s">
        <v>52</v>
      </c>
      <c r="K61" s="137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4" t="s">
        <v>53</v>
      </c>
      <c r="E65" s="140"/>
      <c r="F65" s="140"/>
      <c r="G65" s="134" t="s">
        <v>54</v>
      </c>
      <c r="H65" s="140"/>
      <c r="I65" s="140"/>
      <c r="J65" s="140"/>
      <c r="K65" s="140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36" t="s">
        <v>51</v>
      </c>
      <c r="E76" s="137"/>
      <c r="F76" s="138" t="s">
        <v>52</v>
      </c>
      <c r="G76" s="136" t="s">
        <v>51</v>
      </c>
      <c r="H76" s="137"/>
      <c r="I76" s="137"/>
      <c r="J76" s="139" t="s">
        <v>52</v>
      </c>
      <c r="K76" s="137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8" t="str">
        <f>E7</f>
        <v>Zateplení bytového domu Šultysova 905/26 a rekonstrukce oplocení</v>
      </c>
      <c r="F85" s="319"/>
      <c r="G85" s="319"/>
      <c r="H85" s="319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7" t="str">
        <f>E9</f>
        <v>SO.03 - Oplocení</v>
      </c>
      <c r="F87" s="317"/>
      <c r="G87" s="317"/>
      <c r="H87" s="317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Šultysova 905/26, Břevnov, 16900 Praha</v>
      </c>
      <c r="G89" s="37"/>
      <c r="H89" s="37"/>
      <c r="I89" s="30" t="s">
        <v>22</v>
      </c>
      <c r="J89" s="67" t="str">
        <f>IF(J12="","",J12)</f>
        <v>14. 8. 2023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25.7" customHeight="1">
      <c r="A91" s="35"/>
      <c r="B91" s="36"/>
      <c r="C91" s="30" t="s">
        <v>24</v>
      </c>
      <c r="D91" s="37"/>
      <c r="E91" s="37"/>
      <c r="F91" s="28" t="str">
        <f>E15</f>
        <v>Městská část Praha 6, 160 00</v>
      </c>
      <c r="G91" s="37"/>
      <c r="H91" s="37"/>
      <c r="I91" s="30" t="s">
        <v>30</v>
      </c>
      <c r="J91" s="33" t="str">
        <f>E21</f>
        <v>Sibre s.r.o., Ing. Radek Krýza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>Ing. M. Locihová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5" t="s">
        <v>119</v>
      </c>
      <c r="D94" s="146"/>
      <c r="E94" s="146"/>
      <c r="F94" s="146"/>
      <c r="G94" s="146"/>
      <c r="H94" s="146"/>
      <c r="I94" s="146"/>
      <c r="J94" s="147" t="s">
        <v>120</v>
      </c>
      <c r="K94" s="14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8" t="s">
        <v>121</v>
      </c>
      <c r="D96" s="37"/>
      <c r="E96" s="37"/>
      <c r="F96" s="37"/>
      <c r="G96" s="37"/>
      <c r="H96" s="37"/>
      <c r="I96" s="37"/>
      <c r="J96" s="85">
        <f>J133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122</v>
      </c>
    </row>
    <row r="97" spans="2:12" s="9" customFormat="1" ht="24.95" customHeight="1">
      <c r="B97" s="149"/>
      <c r="C97" s="150"/>
      <c r="D97" s="151" t="s">
        <v>123</v>
      </c>
      <c r="E97" s="152"/>
      <c r="F97" s="152"/>
      <c r="G97" s="152"/>
      <c r="H97" s="152"/>
      <c r="I97" s="152"/>
      <c r="J97" s="153">
        <f>J134</f>
        <v>0</v>
      </c>
      <c r="K97" s="150"/>
      <c r="L97" s="154"/>
    </row>
    <row r="98" spans="2:12" s="10" customFormat="1" ht="19.899999999999999" customHeight="1">
      <c r="B98" s="155"/>
      <c r="C98" s="156"/>
      <c r="D98" s="157" t="s">
        <v>124</v>
      </c>
      <c r="E98" s="158"/>
      <c r="F98" s="158"/>
      <c r="G98" s="158"/>
      <c r="H98" s="158"/>
      <c r="I98" s="158"/>
      <c r="J98" s="159">
        <f>J135</f>
        <v>0</v>
      </c>
      <c r="K98" s="156"/>
      <c r="L98" s="160"/>
    </row>
    <row r="99" spans="2:12" s="10" customFormat="1" ht="19.899999999999999" customHeight="1">
      <c r="B99" s="155"/>
      <c r="C99" s="156"/>
      <c r="D99" s="157" t="s">
        <v>125</v>
      </c>
      <c r="E99" s="158"/>
      <c r="F99" s="158"/>
      <c r="G99" s="158"/>
      <c r="H99" s="158"/>
      <c r="I99" s="158"/>
      <c r="J99" s="159">
        <f>J176</f>
        <v>0</v>
      </c>
      <c r="K99" s="156"/>
      <c r="L99" s="160"/>
    </row>
    <row r="100" spans="2:12" s="10" customFormat="1" ht="19.899999999999999" customHeight="1">
      <c r="B100" s="155"/>
      <c r="C100" s="156"/>
      <c r="D100" s="157" t="s">
        <v>126</v>
      </c>
      <c r="E100" s="158"/>
      <c r="F100" s="158"/>
      <c r="G100" s="158"/>
      <c r="H100" s="158"/>
      <c r="I100" s="158"/>
      <c r="J100" s="159">
        <f>J222</f>
        <v>0</v>
      </c>
      <c r="K100" s="156"/>
      <c r="L100" s="160"/>
    </row>
    <row r="101" spans="2:12" s="10" customFormat="1" ht="19.899999999999999" customHeight="1">
      <c r="B101" s="155"/>
      <c r="C101" s="156"/>
      <c r="D101" s="157" t="s">
        <v>667</v>
      </c>
      <c r="E101" s="158"/>
      <c r="F101" s="158"/>
      <c r="G101" s="158"/>
      <c r="H101" s="158"/>
      <c r="I101" s="158"/>
      <c r="J101" s="159">
        <f>J224</f>
        <v>0</v>
      </c>
      <c r="K101" s="156"/>
      <c r="L101" s="160"/>
    </row>
    <row r="102" spans="2:12" s="10" customFormat="1" ht="19.899999999999999" customHeight="1">
      <c r="B102" s="155"/>
      <c r="C102" s="156"/>
      <c r="D102" s="157" t="s">
        <v>668</v>
      </c>
      <c r="E102" s="158"/>
      <c r="F102" s="158"/>
      <c r="G102" s="158"/>
      <c r="H102" s="158"/>
      <c r="I102" s="158"/>
      <c r="J102" s="159">
        <f>J234</f>
        <v>0</v>
      </c>
      <c r="K102" s="156"/>
      <c r="L102" s="160"/>
    </row>
    <row r="103" spans="2:12" s="10" customFormat="1" ht="19.899999999999999" customHeight="1">
      <c r="B103" s="155"/>
      <c r="C103" s="156"/>
      <c r="D103" s="157" t="s">
        <v>127</v>
      </c>
      <c r="E103" s="158"/>
      <c r="F103" s="158"/>
      <c r="G103" s="158"/>
      <c r="H103" s="158"/>
      <c r="I103" s="158"/>
      <c r="J103" s="159">
        <f>J252</f>
        <v>0</v>
      </c>
      <c r="K103" s="156"/>
      <c r="L103" s="160"/>
    </row>
    <row r="104" spans="2:12" s="10" customFormat="1" ht="19.899999999999999" customHeight="1">
      <c r="B104" s="155"/>
      <c r="C104" s="156"/>
      <c r="D104" s="157" t="s">
        <v>128</v>
      </c>
      <c r="E104" s="158"/>
      <c r="F104" s="158"/>
      <c r="G104" s="158"/>
      <c r="H104" s="158"/>
      <c r="I104" s="158"/>
      <c r="J104" s="159">
        <f>J256</f>
        <v>0</v>
      </c>
      <c r="K104" s="156"/>
      <c r="L104" s="160"/>
    </row>
    <row r="105" spans="2:12" s="10" customFormat="1" ht="19.899999999999999" customHeight="1">
      <c r="B105" s="155"/>
      <c r="C105" s="156"/>
      <c r="D105" s="157" t="s">
        <v>129</v>
      </c>
      <c r="E105" s="158"/>
      <c r="F105" s="158"/>
      <c r="G105" s="158"/>
      <c r="H105" s="158"/>
      <c r="I105" s="158"/>
      <c r="J105" s="159">
        <f>J259</f>
        <v>0</v>
      </c>
      <c r="K105" s="156"/>
      <c r="L105" s="160"/>
    </row>
    <row r="106" spans="2:12" s="10" customFormat="1" ht="19.899999999999999" customHeight="1">
      <c r="B106" s="155"/>
      <c r="C106" s="156"/>
      <c r="D106" s="157" t="s">
        <v>130</v>
      </c>
      <c r="E106" s="158"/>
      <c r="F106" s="158"/>
      <c r="G106" s="158"/>
      <c r="H106" s="158"/>
      <c r="I106" s="158"/>
      <c r="J106" s="159">
        <f>J270</f>
        <v>0</v>
      </c>
      <c r="K106" s="156"/>
      <c r="L106" s="160"/>
    </row>
    <row r="107" spans="2:12" s="10" customFormat="1" ht="19.899999999999999" customHeight="1">
      <c r="B107" s="155"/>
      <c r="C107" s="156"/>
      <c r="D107" s="157" t="s">
        <v>131</v>
      </c>
      <c r="E107" s="158"/>
      <c r="F107" s="158"/>
      <c r="G107" s="158"/>
      <c r="H107" s="158"/>
      <c r="I107" s="158"/>
      <c r="J107" s="159">
        <f>J276</f>
        <v>0</v>
      </c>
      <c r="K107" s="156"/>
      <c r="L107" s="160"/>
    </row>
    <row r="108" spans="2:12" s="9" customFormat="1" ht="24.95" customHeight="1">
      <c r="B108" s="149"/>
      <c r="C108" s="150"/>
      <c r="D108" s="151" t="s">
        <v>132</v>
      </c>
      <c r="E108" s="152"/>
      <c r="F108" s="152"/>
      <c r="G108" s="152"/>
      <c r="H108" s="152"/>
      <c r="I108" s="152"/>
      <c r="J108" s="153">
        <f>J278</f>
        <v>0</v>
      </c>
      <c r="K108" s="150"/>
      <c r="L108" s="154"/>
    </row>
    <row r="109" spans="2:12" s="10" customFormat="1" ht="19.899999999999999" customHeight="1">
      <c r="B109" s="155"/>
      <c r="C109" s="156"/>
      <c r="D109" s="157" t="s">
        <v>504</v>
      </c>
      <c r="E109" s="158"/>
      <c r="F109" s="158"/>
      <c r="G109" s="158"/>
      <c r="H109" s="158"/>
      <c r="I109" s="158"/>
      <c r="J109" s="159">
        <f>J279</f>
        <v>0</v>
      </c>
      <c r="K109" s="156"/>
      <c r="L109" s="160"/>
    </row>
    <row r="110" spans="2:12" s="9" customFormat="1" ht="24.95" customHeight="1">
      <c r="B110" s="149"/>
      <c r="C110" s="150"/>
      <c r="D110" s="151" t="s">
        <v>135</v>
      </c>
      <c r="E110" s="152"/>
      <c r="F110" s="152"/>
      <c r="G110" s="152"/>
      <c r="H110" s="152"/>
      <c r="I110" s="152"/>
      <c r="J110" s="153">
        <f>J291</f>
        <v>0</v>
      </c>
      <c r="K110" s="150"/>
      <c r="L110" s="154"/>
    </row>
    <row r="111" spans="2:12" s="10" customFormat="1" ht="19.899999999999999" customHeight="1">
      <c r="B111" s="155"/>
      <c r="C111" s="156"/>
      <c r="D111" s="157" t="s">
        <v>136</v>
      </c>
      <c r="E111" s="158"/>
      <c r="F111" s="158"/>
      <c r="G111" s="158"/>
      <c r="H111" s="158"/>
      <c r="I111" s="158"/>
      <c r="J111" s="159">
        <f>J292</f>
        <v>0</v>
      </c>
      <c r="K111" s="156"/>
      <c r="L111" s="160"/>
    </row>
    <row r="112" spans="2:12" s="10" customFormat="1" ht="19.899999999999999" customHeight="1">
      <c r="B112" s="155"/>
      <c r="C112" s="156"/>
      <c r="D112" s="157" t="s">
        <v>137</v>
      </c>
      <c r="E112" s="158"/>
      <c r="F112" s="158"/>
      <c r="G112" s="158"/>
      <c r="H112" s="158"/>
      <c r="I112" s="158"/>
      <c r="J112" s="159">
        <f>J301</f>
        <v>0</v>
      </c>
      <c r="K112" s="156"/>
      <c r="L112" s="160"/>
    </row>
    <row r="113" spans="1:31" s="10" customFormat="1" ht="19.899999999999999" customHeight="1">
      <c r="B113" s="155"/>
      <c r="C113" s="156"/>
      <c r="D113" s="157" t="s">
        <v>138</v>
      </c>
      <c r="E113" s="158"/>
      <c r="F113" s="158"/>
      <c r="G113" s="158"/>
      <c r="H113" s="158"/>
      <c r="I113" s="158"/>
      <c r="J113" s="159">
        <f>J310</f>
        <v>0</v>
      </c>
      <c r="K113" s="156"/>
      <c r="L113" s="160"/>
    </row>
    <row r="114" spans="1:31" s="2" customFormat="1" ht="21.7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6.95" customHeight="1">
      <c r="A115" s="35"/>
      <c r="B115" s="55"/>
      <c r="C115" s="56"/>
      <c r="D115" s="56"/>
      <c r="E115" s="56"/>
      <c r="F115" s="56"/>
      <c r="G115" s="56"/>
      <c r="H115" s="56"/>
      <c r="I115" s="56"/>
      <c r="J115" s="56"/>
      <c r="K115" s="56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9" spans="1:31" s="2" customFormat="1" ht="6.95" customHeight="1">
      <c r="A119" s="35"/>
      <c r="B119" s="57"/>
      <c r="C119" s="58"/>
      <c r="D119" s="58"/>
      <c r="E119" s="58"/>
      <c r="F119" s="58"/>
      <c r="G119" s="58"/>
      <c r="H119" s="58"/>
      <c r="I119" s="58"/>
      <c r="J119" s="58"/>
      <c r="K119" s="58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24.95" customHeight="1">
      <c r="A120" s="35"/>
      <c r="B120" s="36"/>
      <c r="C120" s="24" t="s">
        <v>139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2" customHeight="1">
      <c r="A122" s="35"/>
      <c r="B122" s="36"/>
      <c r="C122" s="30" t="s">
        <v>16</v>
      </c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6.5" customHeight="1">
      <c r="A123" s="35"/>
      <c r="B123" s="36"/>
      <c r="C123" s="37"/>
      <c r="D123" s="37"/>
      <c r="E123" s="318" t="str">
        <f>E7</f>
        <v>Zateplení bytového domu Šultysova 905/26 a rekonstrukce oplocení</v>
      </c>
      <c r="F123" s="319"/>
      <c r="G123" s="319"/>
      <c r="H123" s="319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111</v>
      </c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6.5" customHeight="1">
      <c r="A125" s="35"/>
      <c r="B125" s="36"/>
      <c r="C125" s="37"/>
      <c r="D125" s="37"/>
      <c r="E125" s="277" t="str">
        <f>E9</f>
        <v>SO.03 - Oplocení</v>
      </c>
      <c r="F125" s="317"/>
      <c r="G125" s="317"/>
      <c r="H125" s="31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2" customHeight="1">
      <c r="A127" s="35"/>
      <c r="B127" s="36"/>
      <c r="C127" s="30" t="s">
        <v>20</v>
      </c>
      <c r="D127" s="37"/>
      <c r="E127" s="37"/>
      <c r="F127" s="28" t="str">
        <f>F12</f>
        <v>Šultysova 905/26, Břevnov, 16900 Praha</v>
      </c>
      <c r="G127" s="37"/>
      <c r="H127" s="37"/>
      <c r="I127" s="30" t="s">
        <v>22</v>
      </c>
      <c r="J127" s="67" t="str">
        <f>IF(J12="","",J12)</f>
        <v>14. 8. 2023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6.9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25.7" customHeight="1">
      <c r="A129" s="35"/>
      <c r="B129" s="36"/>
      <c r="C129" s="30" t="s">
        <v>24</v>
      </c>
      <c r="D129" s="37"/>
      <c r="E129" s="37"/>
      <c r="F129" s="28" t="str">
        <f>E15</f>
        <v>Městská část Praha 6, 160 00</v>
      </c>
      <c r="G129" s="37"/>
      <c r="H129" s="37"/>
      <c r="I129" s="30" t="s">
        <v>30</v>
      </c>
      <c r="J129" s="33" t="str">
        <f>E21</f>
        <v>Sibre s.r.o., Ing. Radek Krýza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5.2" customHeight="1">
      <c r="A130" s="35"/>
      <c r="B130" s="36"/>
      <c r="C130" s="30" t="s">
        <v>28</v>
      </c>
      <c r="D130" s="37"/>
      <c r="E130" s="37"/>
      <c r="F130" s="28" t="str">
        <f>IF(E18="","",E18)</f>
        <v>Vyplň údaj</v>
      </c>
      <c r="G130" s="37"/>
      <c r="H130" s="37"/>
      <c r="I130" s="30" t="s">
        <v>33</v>
      </c>
      <c r="J130" s="33" t="str">
        <f>E24</f>
        <v>Ing. M. Locihová</v>
      </c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0.35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11" customFormat="1" ht="29.25" customHeight="1">
      <c r="A132" s="161"/>
      <c r="B132" s="162"/>
      <c r="C132" s="163" t="s">
        <v>140</v>
      </c>
      <c r="D132" s="164" t="s">
        <v>61</v>
      </c>
      <c r="E132" s="164" t="s">
        <v>57</v>
      </c>
      <c r="F132" s="164" t="s">
        <v>58</v>
      </c>
      <c r="G132" s="164" t="s">
        <v>141</v>
      </c>
      <c r="H132" s="164" t="s">
        <v>142</v>
      </c>
      <c r="I132" s="164" t="s">
        <v>143</v>
      </c>
      <c r="J132" s="165" t="s">
        <v>120</v>
      </c>
      <c r="K132" s="166" t="s">
        <v>144</v>
      </c>
      <c r="L132" s="167"/>
      <c r="M132" s="76" t="s">
        <v>1</v>
      </c>
      <c r="N132" s="77" t="s">
        <v>40</v>
      </c>
      <c r="O132" s="77" t="s">
        <v>145</v>
      </c>
      <c r="P132" s="77" t="s">
        <v>146</v>
      </c>
      <c r="Q132" s="77" t="s">
        <v>147</v>
      </c>
      <c r="R132" s="77" t="s">
        <v>148</v>
      </c>
      <c r="S132" s="77" t="s">
        <v>149</v>
      </c>
      <c r="T132" s="78" t="s">
        <v>150</v>
      </c>
      <c r="U132" s="161"/>
      <c r="V132" s="161"/>
      <c r="W132" s="161"/>
      <c r="X132" s="161"/>
      <c r="Y132" s="161"/>
      <c r="Z132" s="161"/>
      <c r="AA132" s="161"/>
      <c r="AB132" s="161"/>
      <c r="AC132" s="161"/>
      <c r="AD132" s="161"/>
      <c r="AE132" s="161"/>
    </row>
    <row r="133" spans="1:65" s="2" customFormat="1" ht="22.9" customHeight="1">
      <c r="A133" s="35"/>
      <c r="B133" s="36"/>
      <c r="C133" s="83" t="s">
        <v>151</v>
      </c>
      <c r="D133" s="37"/>
      <c r="E133" s="37"/>
      <c r="F133" s="37"/>
      <c r="G133" s="37"/>
      <c r="H133" s="37"/>
      <c r="I133" s="37"/>
      <c r="J133" s="168">
        <f>BK133</f>
        <v>0</v>
      </c>
      <c r="K133" s="37"/>
      <c r="L133" s="40"/>
      <c r="M133" s="79"/>
      <c r="N133" s="169"/>
      <c r="O133" s="80"/>
      <c r="P133" s="170">
        <f>P134+P278+P291</f>
        <v>0</v>
      </c>
      <c r="Q133" s="80"/>
      <c r="R133" s="170">
        <f>R134+R278+R291</f>
        <v>154.60654826876799</v>
      </c>
      <c r="S133" s="80"/>
      <c r="T133" s="171">
        <f>T134+T278+T291</f>
        <v>83.489824999999996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75</v>
      </c>
      <c r="AU133" s="18" t="s">
        <v>122</v>
      </c>
      <c r="BK133" s="172">
        <f>BK134+BK278+BK291</f>
        <v>0</v>
      </c>
    </row>
    <row r="134" spans="1:65" s="12" customFormat="1" ht="25.9" customHeight="1">
      <c r="B134" s="173"/>
      <c r="C134" s="174"/>
      <c r="D134" s="175" t="s">
        <v>75</v>
      </c>
      <c r="E134" s="176" t="s">
        <v>152</v>
      </c>
      <c r="F134" s="176" t="s">
        <v>153</v>
      </c>
      <c r="G134" s="174"/>
      <c r="H134" s="174"/>
      <c r="I134" s="177"/>
      <c r="J134" s="178">
        <f>BK134</f>
        <v>0</v>
      </c>
      <c r="K134" s="174"/>
      <c r="L134" s="179"/>
      <c r="M134" s="180"/>
      <c r="N134" s="181"/>
      <c r="O134" s="181"/>
      <c r="P134" s="182">
        <f>P135+P176+P222+P224+P234+P252+P256+P259+P270+P276</f>
        <v>0</v>
      </c>
      <c r="Q134" s="181"/>
      <c r="R134" s="182">
        <f>R135+R176+R222+R224+R234+R252+R256+R259+R270+R276</f>
        <v>154.60654826876799</v>
      </c>
      <c r="S134" s="181"/>
      <c r="T134" s="183">
        <f>T135+T176+T222+T224+T234+T252+T256+T259+T270+T276</f>
        <v>83.009199999999993</v>
      </c>
      <c r="AR134" s="184" t="s">
        <v>84</v>
      </c>
      <c r="AT134" s="185" t="s">
        <v>75</v>
      </c>
      <c r="AU134" s="185" t="s">
        <v>76</v>
      </c>
      <c r="AY134" s="184" t="s">
        <v>154</v>
      </c>
      <c r="BK134" s="186">
        <f>BK135+BK176+BK222+BK224+BK234+BK252+BK256+BK259+BK270+BK276</f>
        <v>0</v>
      </c>
    </row>
    <row r="135" spans="1:65" s="12" customFormat="1" ht="22.9" customHeight="1">
      <c r="B135" s="173"/>
      <c r="C135" s="174"/>
      <c r="D135" s="175" t="s">
        <v>75</v>
      </c>
      <c r="E135" s="187" t="s">
        <v>84</v>
      </c>
      <c r="F135" s="187" t="s">
        <v>155</v>
      </c>
      <c r="G135" s="174"/>
      <c r="H135" s="174"/>
      <c r="I135" s="177"/>
      <c r="J135" s="188">
        <f>BK135</f>
        <v>0</v>
      </c>
      <c r="K135" s="174"/>
      <c r="L135" s="179"/>
      <c r="M135" s="180"/>
      <c r="N135" s="181"/>
      <c r="O135" s="181"/>
      <c r="P135" s="182">
        <f>SUM(P136:P175)</f>
        <v>0</v>
      </c>
      <c r="Q135" s="181"/>
      <c r="R135" s="182">
        <f>SUM(R136:R175)</f>
        <v>1.8000000000000002E-3</v>
      </c>
      <c r="S135" s="181"/>
      <c r="T135" s="183">
        <f>SUM(T136:T175)</f>
        <v>2</v>
      </c>
      <c r="AR135" s="184" t="s">
        <v>84</v>
      </c>
      <c r="AT135" s="185" t="s">
        <v>75</v>
      </c>
      <c r="AU135" s="185" t="s">
        <v>84</v>
      </c>
      <c r="AY135" s="184" t="s">
        <v>154</v>
      </c>
      <c r="BK135" s="186">
        <f>SUM(BK136:BK175)</f>
        <v>0</v>
      </c>
    </row>
    <row r="136" spans="1:65" s="2" customFormat="1" ht="33" customHeight="1">
      <c r="A136" s="35"/>
      <c r="B136" s="36"/>
      <c r="C136" s="189" t="s">
        <v>84</v>
      </c>
      <c r="D136" s="189" t="s">
        <v>156</v>
      </c>
      <c r="E136" s="190" t="s">
        <v>669</v>
      </c>
      <c r="F136" s="191" t="s">
        <v>670</v>
      </c>
      <c r="G136" s="192" t="s">
        <v>159</v>
      </c>
      <c r="H136" s="193">
        <v>45</v>
      </c>
      <c r="I136" s="194"/>
      <c r="J136" s="195">
        <f>ROUND(I136*H136,2)</f>
        <v>0</v>
      </c>
      <c r="K136" s="196"/>
      <c r="L136" s="40"/>
      <c r="M136" s="197" t="s">
        <v>1</v>
      </c>
      <c r="N136" s="198" t="s">
        <v>42</v>
      </c>
      <c r="O136" s="72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1" t="s">
        <v>160</v>
      </c>
      <c r="AT136" s="201" t="s">
        <v>156</v>
      </c>
      <c r="AU136" s="201" t="s">
        <v>93</v>
      </c>
      <c r="AY136" s="18" t="s">
        <v>154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8" t="s">
        <v>93</v>
      </c>
      <c r="BK136" s="202">
        <f>ROUND(I136*H136,2)</f>
        <v>0</v>
      </c>
      <c r="BL136" s="18" t="s">
        <v>160</v>
      </c>
      <c r="BM136" s="201" t="s">
        <v>671</v>
      </c>
    </row>
    <row r="137" spans="1:65" s="2" customFormat="1" ht="33" customHeight="1">
      <c r="A137" s="35"/>
      <c r="B137" s="36"/>
      <c r="C137" s="189" t="s">
        <v>93</v>
      </c>
      <c r="D137" s="189" t="s">
        <v>156</v>
      </c>
      <c r="E137" s="190" t="s">
        <v>672</v>
      </c>
      <c r="F137" s="191" t="s">
        <v>673</v>
      </c>
      <c r="G137" s="192" t="s">
        <v>159</v>
      </c>
      <c r="H137" s="193">
        <v>10</v>
      </c>
      <c r="I137" s="194"/>
      <c r="J137" s="195">
        <f>ROUND(I137*H137,2)</f>
        <v>0</v>
      </c>
      <c r="K137" s="196"/>
      <c r="L137" s="40"/>
      <c r="M137" s="197" t="s">
        <v>1</v>
      </c>
      <c r="N137" s="198" t="s">
        <v>42</v>
      </c>
      <c r="O137" s="72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1" t="s">
        <v>160</v>
      </c>
      <c r="AT137" s="201" t="s">
        <v>156</v>
      </c>
      <c r="AU137" s="201" t="s">
        <v>93</v>
      </c>
      <c r="AY137" s="18" t="s">
        <v>154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8" t="s">
        <v>93</v>
      </c>
      <c r="BK137" s="202">
        <f>ROUND(I137*H137,2)</f>
        <v>0</v>
      </c>
      <c r="BL137" s="18" t="s">
        <v>160</v>
      </c>
      <c r="BM137" s="201" t="s">
        <v>674</v>
      </c>
    </row>
    <row r="138" spans="1:65" s="2" customFormat="1" ht="24.2" customHeight="1">
      <c r="A138" s="35"/>
      <c r="B138" s="36"/>
      <c r="C138" s="189" t="s">
        <v>97</v>
      </c>
      <c r="D138" s="189" t="s">
        <v>156</v>
      </c>
      <c r="E138" s="190" t="s">
        <v>675</v>
      </c>
      <c r="F138" s="191" t="s">
        <v>676</v>
      </c>
      <c r="G138" s="192" t="s">
        <v>319</v>
      </c>
      <c r="H138" s="193">
        <v>1</v>
      </c>
      <c r="I138" s="194"/>
      <c r="J138" s="195">
        <f>ROUND(I138*H138,2)</f>
        <v>0</v>
      </c>
      <c r="K138" s="196"/>
      <c r="L138" s="40"/>
      <c r="M138" s="197" t="s">
        <v>1</v>
      </c>
      <c r="N138" s="198" t="s">
        <v>42</v>
      </c>
      <c r="O138" s="72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1" t="s">
        <v>160</v>
      </c>
      <c r="AT138" s="201" t="s">
        <v>156</v>
      </c>
      <c r="AU138" s="201" t="s">
        <v>93</v>
      </c>
      <c r="AY138" s="18" t="s">
        <v>154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8" t="s">
        <v>93</v>
      </c>
      <c r="BK138" s="202">
        <f>ROUND(I138*H138,2)</f>
        <v>0</v>
      </c>
      <c r="BL138" s="18" t="s">
        <v>160</v>
      </c>
      <c r="BM138" s="201" t="s">
        <v>677</v>
      </c>
    </row>
    <row r="139" spans="1:65" s="2" customFormat="1" ht="33" customHeight="1">
      <c r="A139" s="35"/>
      <c r="B139" s="36"/>
      <c r="C139" s="189" t="s">
        <v>160</v>
      </c>
      <c r="D139" s="189" t="s">
        <v>156</v>
      </c>
      <c r="E139" s="190" t="s">
        <v>678</v>
      </c>
      <c r="F139" s="191" t="s">
        <v>679</v>
      </c>
      <c r="G139" s="192" t="s">
        <v>319</v>
      </c>
      <c r="H139" s="193">
        <v>1</v>
      </c>
      <c r="I139" s="194"/>
      <c r="J139" s="195">
        <f>ROUND(I139*H139,2)</f>
        <v>0</v>
      </c>
      <c r="K139" s="196"/>
      <c r="L139" s="40"/>
      <c r="M139" s="197" t="s">
        <v>1</v>
      </c>
      <c r="N139" s="198" t="s">
        <v>42</v>
      </c>
      <c r="O139" s="7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1" t="s">
        <v>160</v>
      </c>
      <c r="AT139" s="201" t="s">
        <v>156</v>
      </c>
      <c r="AU139" s="201" t="s">
        <v>93</v>
      </c>
      <c r="AY139" s="18" t="s">
        <v>154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8" t="s">
        <v>93</v>
      </c>
      <c r="BK139" s="202">
        <f>ROUND(I139*H139,2)</f>
        <v>0</v>
      </c>
      <c r="BL139" s="18" t="s">
        <v>160</v>
      </c>
      <c r="BM139" s="201" t="s">
        <v>680</v>
      </c>
    </row>
    <row r="140" spans="1:65" s="2" customFormat="1" ht="16.5" customHeight="1">
      <c r="A140" s="35"/>
      <c r="B140" s="36"/>
      <c r="C140" s="189" t="s">
        <v>180</v>
      </c>
      <c r="D140" s="189" t="s">
        <v>156</v>
      </c>
      <c r="E140" s="190" t="s">
        <v>174</v>
      </c>
      <c r="F140" s="191" t="s">
        <v>175</v>
      </c>
      <c r="G140" s="192" t="s">
        <v>176</v>
      </c>
      <c r="H140" s="193">
        <v>10</v>
      </c>
      <c r="I140" s="194"/>
      <c r="J140" s="195">
        <f>ROUND(I140*H140,2)</f>
        <v>0</v>
      </c>
      <c r="K140" s="196"/>
      <c r="L140" s="40"/>
      <c r="M140" s="197" t="s">
        <v>1</v>
      </c>
      <c r="N140" s="198" t="s">
        <v>42</v>
      </c>
      <c r="O140" s="72"/>
      <c r="P140" s="199">
        <f>O140*H140</f>
        <v>0</v>
      </c>
      <c r="Q140" s="199">
        <v>0</v>
      </c>
      <c r="R140" s="199">
        <f>Q140*H140</f>
        <v>0</v>
      </c>
      <c r="S140" s="199">
        <v>0.2</v>
      </c>
      <c r="T140" s="200">
        <f>S140*H140</f>
        <v>2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1" t="s">
        <v>160</v>
      </c>
      <c r="AT140" s="201" t="s">
        <v>156</v>
      </c>
      <c r="AU140" s="201" t="s">
        <v>93</v>
      </c>
      <c r="AY140" s="18" t="s">
        <v>154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8" t="s">
        <v>93</v>
      </c>
      <c r="BK140" s="202">
        <f>ROUND(I140*H140,2)</f>
        <v>0</v>
      </c>
      <c r="BL140" s="18" t="s">
        <v>160</v>
      </c>
      <c r="BM140" s="201" t="s">
        <v>681</v>
      </c>
    </row>
    <row r="141" spans="1:65" s="13" customFormat="1">
      <c r="B141" s="203"/>
      <c r="C141" s="204"/>
      <c r="D141" s="205" t="s">
        <v>162</v>
      </c>
      <c r="E141" s="206" t="s">
        <v>1</v>
      </c>
      <c r="F141" s="207" t="s">
        <v>682</v>
      </c>
      <c r="G141" s="204"/>
      <c r="H141" s="206" t="s">
        <v>1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162</v>
      </c>
      <c r="AU141" s="213" t="s">
        <v>93</v>
      </c>
      <c r="AV141" s="13" t="s">
        <v>84</v>
      </c>
      <c r="AW141" s="13" t="s">
        <v>32</v>
      </c>
      <c r="AX141" s="13" t="s">
        <v>76</v>
      </c>
      <c r="AY141" s="213" t="s">
        <v>154</v>
      </c>
    </row>
    <row r="142" spans="1:65" s="14" customFormat="1">
      <c r="B142" s="214"/>
      <c r="C142" s="215"/>
      <c r="D142" s="205" t="s">
        <v>162</v>
      </c>
      <c r="E142" s="216" t="s">
        <v>1</v>
      </c>
      <c r="F142" s="217" t="s">
        <v>683</v>
      </c>
      <c r="G142" s="215"/>
      <c r="H142" s="218">
        <v>10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162</v>
      </c>
      <c r="AU142" s="224" t="s">
        <v>93</v>
      </c>
      <c r="AV142" s="14" t="s">
        <v>93</v>
      </c>
      <c r="AW142" s="14" t="s">
        <v>32</v>
      </c>
      <c r="AX142" s="14" t="s">
        <v>84</v>
      </c>
      <c r="AY142" s="224" t="s">
        <v>154</v>
      </c>
    </row>
    <row r="143" spans="1:65" s="2" customFormat="1" ht="16.5" customHeight="1">
      <c r="A143" s="35"/>
      <c r="B143" s="36"/>
      <c r="C143" s="189" t="s">
        <v>190</v>
      </c>
      <c r="D143" s="189" t="s">
        <v>156</v>
      </c>
      <c r="E143" s="190" t="s">
        <v>684</v>
      </c>
      <c r="F143" s="191" t="s">
        <v>685</v>
      </c>
      <c r="G143" s="192" t="s">
        <v>159</v>
      </c>
      <c r="H143" s="193">
        <v>45</v>
      </c>
      <c r="I143" s="194"/>
      <c r="J143" s="195">
        <f>ROUND(I143*H143,2)</f>
        <v>0</v>
      </c>
      <c r="K143" s="196"/>
      <c r="L143" s="40"/>
      <c r="M143" s="197" t="s">
        <v>1</v>
      </c>
      <c r="N143" s="198" t="s">
        <v>42</v>
      </c>
      <c r="O143" s="72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1" t="s">
        <v>160</v>
      </c>
      <c r="AT143" s="201" t="s">
        <v>156</v>
      </c>
      <c r="AU143" s="201" t="s">
        <v>93</v>
      </c>
      <c r="AY143" s="18" t="s">
        <v>154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8" t="s">
        <v>93</v>
      </c>
      <c r="BK143" s="202">
        <f>ROUND(I143*H143,2)</f>
        <v>0</v>
      </c>
      <c r="BL143" s="18" t="s">
        <v>160</v>
      </c>
      <c r="BM143" s="201" t="s">
        <v>686</v>
      </c>
    </row>
    <row r="144" spans="1:65" s="2" customFormat="1" ht="24.2" customHeight="1">
      <c r="A144" s="35"/>
      <c r="B144" s="36"/>
      <c r="C144" s="189" t="s">
        <v>179</v>
      </c>
      <c r="D144" s="189" t="s">
        <v>156</v>
      </c>
      <c r="E144" s="190" t="s">
        <v>687</v>
      </c>
      <c r="F144" s="191" t="s">
        <v>688</v>
      </c>
      <c r="G144" s="192" t="s">
        <v>183</v>
      </c>
      <c r="H144" s="193">
        <v>11</v>
      </c>
      <c r="I144" s="194"/>
      <c r="J144" s="195">
        <f>ROUND(I144*H144,2)</f>
        <v>0</v>
      </c>
      <c r="K144" s="196"/>
      <c r="L144" s="40"/>
      <c r="M144" s="197" t="s">
        <v>1</v>
      </c>
      <c r="N144" s="198" t="s">
        <v>42</v>
      </c>
      <c r="O144" s="72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1" t="s">
        <v>160</v>
      </c>
      <c r="AT144" s="201" t="s">
        <v>156</v>
      </c>
      <c r="AU144" s="201" t="s">
        <v>93</v>
      </c>
      <c r="AY144" s="18" t="s">
        <v>154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8" t="s">
        <v>93</v>
      </c>
      <c r="BK144" s="202">
        <f>ROUND(I144*H144,2)</f>
        <v>0</v>
      </c>
      <c r="BL144" s="18" t="s">
        <v>160</v>
      </c>
      <c r="BM144" s="201" t="s">
        <v>689</v>
      </c>
    </row>
    <row r="145" spans="1:65" s="14" customFormat="1">
      <c r="B145" s="214"/>
      <c r="C145" s="215"/>
      <c r="D145" s="205" t="s">
        <v>162</v>
      </c>
      <c r="E145" s="216" t="s">
        <v>658</v>
      </c>
      <c r="F145" s="217" t="s">
        <v>690</v>
      </c>
      <c r="G145" s="215"/>
      <c r="H145" s="218">
        <v>11</v>
      </c>
      <c r="I145" s="219"/>
      <c r="J145" s="215"/>
      <c r="K145" s="215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162</v>
      </c>
      <c r="AU145" s="224" t="s">
        <v>93</v>
      </c>
      <c r="AV145" s="14" t="s">
        <v>93</v>
      </c>
      <c r="AW145" s="14" t="s">
        <v>32</v>
      </c>
      <c r="AX145" s="14" t="s">
        <v>84</v>
      </c>
      <c r="AY145" s="224" t="s">
        <v>154</v>
      </c>
    </row>
    <row r="146" spans="1:65" s="2" customFormat="1" ht="33" customHeight="1">
      <c r="A146" s="35"/>
      <c r="B146" s="36"/>
      <c r="C146" s="189" t="s">
        <v>197</v>
      </c>
      <c r="D146" s="189" t="s">
        <v>156</v>
      </c>
      <c r="E146" s="190" t="s">
        <v>691</v>
      </c>
      <c r="F146" s="191" t="s">
        <v>692</v>
      </c>
      <c r="G146" s="192" t="s">
        <v>183</v>
      </c>
      <c r="H146" s="193">
        <v>21.181000000000001</v>
      </c>
      <c r="I146" s="194"/>
      <c r="J146" s="195">
        <f>ROUND(I146*H146,2)</f>
        <v>0</v>
      </c>
      <c r="K146" s="196"/>
      <c r="L146" s="40"/>
      <c r="M146" s="197" t="s">
        <v>1</v>
      </c>
      <c r="N146" s="198" t="s">
        <v>42</v>
      </c>
      <c r="O146" s="72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1" t="s">
        <v>160</v>
      </c>
      <c r="AT146" s="201" t="s">
        <v>156</v>
      </c>
      <c r="AU146" s="201" t="s">
        <v>93</v>
      </c>
      <c r="AY146" s="18" t="s">
        <v>154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8" t="s">
        <v>93</v>
      </c>
      <c r="BK146" s="202">
        <f>ROUND(I146*H146,2)</f>
        <v>0</v>
      </c>
      <c r="BL146" s="18" t="s">
        <v>160</v>
      </c>
      <c r="BM146" s="201" t="s">
        <v>693</v>
      </c>
    </row>
    <row r="147" spans="1:65" s="14" customFormat="1">
      <c r="B147" s="214"/>
      <c r="C147" s="215"/>
      <c r="D147" s="205" t="s">
        <v>162</v>
      </c>
      <c r="E147" s="216" t="s">
        <v>655</v>
      </c>
      <c r="F147" s="217" t="s">
        <v>694</v>
      </c>
      <c r="G147" s="215"/>
      <c r="H147" s="218">
        <v>21.181000000000001</v>
      </c>
      <c r="I147" s="219"/>
      <c r="J147" s="215"/>
      <c r="K147" s="215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162</v>
      </c>
      <c r="AU147" s="224" t="s">
        <v>93</v>
      </c>
      <c r="AV147" s="14" t="s">
        <v>93</v>
      </c>
      <c r="AW147" s="14" t="s">
        <v>32</v>
      </c>
      <c r="AX147" s="14" t="s">
        <v>84</v>
      </c>
      <c r="AY147" s="224" t="s">
        <v>154</v>
      </c>
    </row>
    <row r="148" spans="1:65" s="2" customFormat="1" ht="37.9" customHeight="1">
      <c r="A148" s="35"/>
      <c r="B148" s="36"/>
      <c r="C148" s="189" t="s">
        <v>202</v>
      </c>
      <c r="D148" s="189" t="s">
        <v>156</v>
      </c>
      <c r="E148" s="190" t="s">
        <v>191</v>
      </c>
      <c r="F148" s="191" t="s">
        <v>192</v>
      </c>
      <c r="G148" s="192" t="s">
        <v>183</v>
      </c>
      <c r="H148" s="193">
        <v>5.9119999999999999</v>
      </c>
      <c r="I148" s="194"/>
      <c r="J148" s="195">
        <f>ROUND(I148*H148,2)</f>
        <v>0</v>
      </c>
      <c r="K148" s="196"/>
      <c r="L148" s="40"/>
      <c r="M148" s="197" t="s">
        <v>1</v>
      </c>
      <c r="N148" s="198" t="s">
        <v>42</v>
      </c>
      <c r="O148" s="72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1" t="s">
        <v>160</v>
      </c>
      <c r="AT148" s="201" t="s">
        <v>156</v>
      </c>
      <c r="AU148" s="201" t="s">
        <v>93</v>
      </c>
      <c r="AY148" s="18" t="s">
        <v>154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8" t="s">
        <v>93</v>
      </c>
      <c r="BK148" s="202">
        <f>ROUND(I148*H148,2)</f>
        <v>0</v>
      </c>
      <c r="BL148" s="18" t="s">
        <v>160</v>
      </c>
      <c r="BM148" s="201" t="s">
        <v>695</v>
      </c>
    </row>
    <row r="149" spans="1:65" s="14" customFormat="1">
      <c r="B149" s="214"/>
      <c r="C149" s="215"/>
      <c r="D149" s="205" t="s">
        <v>162</v>
      </c>
      <c r="E149" s="216" t="s">
        <v>1</v>
      </c>
      <c r="F149" s="217" t="s">
        <v>115</v>
      </c>
      <c r="G149" s="215"/>
      <c r="H149" s="218">
        <v>5.9119999999999999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162</v>
      </c>
      <c r="AU149" s="224" t="s">
        <v>93</v>
      </c>
      <c r="AV149" s="14" t="s">
        <v>93</v>
      </c>
      <c r="AW149" s="14" t="s">
        <v>32</v>
      </c>
      <c r="AX149" s="14" t="s">
        <v>84</v>
      </c>
      <c r="AY149" s="224" t="s">
        <v>154</v>
      </c>
    </row>
    <row r="150" spans="1:65" s="2" customFormat="1" ht="37.9" customHeight="1">
      <c r="A150" s="35"/>
      <c r="B150" s="36"/>
      <c r="C150" s="189" t="s">
        <v>206</v>
      </c>
      <c r="D150" s="189" t="s">
        <v>156</v>
      </c>
      <c r="E150" s="190" t="s">
        <v>194</v>
      </c>
      <c r="F150" s="191" t="s">
        <v>195</v>
      </c>
      <c r="G150" s="192" t="s">
        <v>183</v>
      </c>
      <c r="H150" s="193">
        <v>5.9119999999999999</v>
      </c>
      <c r="I150" s="194"/>
      <c r="J150" s="195">
        <f>ROUND(I150*H150,2)</f>
        <v>0</v>
      </c>
      <c r="K150" s="196"/>
      <c r="L150" s="40"/>
      <c r="M150" s="197" t="s">
        <v>1</v>
      </c>
      <c r="N150" s="198" t="s">
        <v>42</v>
      </c>
      <c r="O150" s="72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1" t="s">
        <v>160</v>
      </c>
      <c r="AT150" s="201" t="s">
        <v>156</v>
      </c>
      <c r="AU150" s="201" t="s">
        <v>93</v>
      </c>
      <c r="AY150" s="18" t="s">
        <v>154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8" t="s">
        <v>93</v>
      </c>
      <c r="BK150" s="202">
        <f>ROUND(I150*H150,2)</f>
        <v>0</v>
      </c>
      <c r="BL150" s="18" t="s">
        <v>160</v>
      </c>
      <c r="BM150" s="201" t="s">
        <v>696</v>
      </c>
    </row>
    <row r="151" spans="1:65" s="14" customFormat="1">
      <c r="B151" s="214"/>
      <c r="C151" s="215"/>
      <c r="D151" s="205" t="s">
        <v>162</v>
      </c>
      <c r="E151" s="216" t="s">
        <v>1</v>
      </c>
      <c r="F151" s="217" t="s">
        <v>115</v>
      </c>
      <c r="G151" s="215"/>
      <c r="H151" s="218">
        <v>5.9119999999999999</v>
      </c>
      <c r="I151" s="219"/>
      <c r="J151" s="215"/>
      <c r="K151" s="215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162</v>
      </c>
      <c r="AU151" s="224" t="s">
        <v>93</v>
      </c>
      <c r="AV151" s="14" t="s">
        <v>93</v>
      </c>
      <c r="AW151" s="14" t="s">
        <v>32</v>
      </c>
      <c r="AX151" s="14" t="s">
        <v>84</v>
      </c>
      <c r="AY151" s="224" t="s">
        <v>154</v>
      </c>
    </row>
    <row r="152" spans="1:65" s="2" customFormat="1" ht="37.9" customHeight="1">
      <c r="A152" s="35"/>
      <c r="B152" s="36"/>
      <c r="C152" s="189" t="s">
        <v>212</v>
      </c>
      <c r="D152" s="189" t="s">
        <v>156</v>
      </c>
      <c r="E152" s="190" t="s">
        <v>198</v>
      </c>
      <c r="F152" s="191" t="s">
        <v>199</v>
      </c>
      <c r="G152" s="192" t="s">
        <v>183</v>
      </c>
      <c r="H152" s="193">
        <v>5.9119999999999999</v>
      </c>
      <c r="I152" s="194"/>
      <c r="J152" s="195">
        <f>ROUND(I152*H152,2)</f>
        <v>0</v>
      </c>
      <c r="K152" s="196"/>
      <c r="L152" s="40"/>
      <c r="M152" s="197" t="s">
        <v>1</v>
      </c>
      <c r="N152" s="198" t="s">
        <v>42</v>
      </c>
      <c r="O152" s="72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1" t="s">
        <v>160</v>
      </c>
      <c r="AT152" s="201" t="s">
        <v>156</v>
      </c>
      <c r="AU152" s="201" t="s">
        <v>93</v>
      </c>
      <c r="AY152" s="18" t="s">
        <v>154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8" t="s">
        <v>93</v>
      </c>
      <c r="BK152" s="202">
        <f>ROUND(I152*H152,2)</f>
        <v>0</v>
      </c>
      <c r="BL152" s="18" t="s">
        <v>160</v>
      </c>
      <c r="BM152" s="201" t="s">
        <v>697</v>
      </c>
    </row>
    <row r="153" spans="1:65" s="14" customFormat="1">
      <c r="B153" s="214"/>
      <c r="C153" s="215"/>
      <c r="D153" s="205" t="s">
        <v>162</v>
      </c>
      <c r="E153" s="216" t="s">
        <v>115</v>
      </c>
      <c r="F153" s="217" t="s">
        <v>698</v>
      </c>
      <c r="G153" s="215"/>
      <c r="H153" s="218">
        <v>5.9119999999999999</v>
      </c>
      <c r="I153" s="219"/>
      <c r="J153" s="215"/>
      <c r="K153" s="215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162</v>
      </c>
      <c r="AU153" s="224" t="s">
        <v>93</v>
      </c>
      <c r="AV153" s="14" t="s">
        <v>93</v>
      </c>
      <c r="AW153" s="14" t="s">
        <v>32</v>
      </c>
      <c r="AX153" s="14" t="s">
        <v>84</v>
      </c>
      <c r="AY153" s="224" t="s">
        <v>154</v>
      </c>
    </row>
    <row r="154" spans="1:65" s="2" customFormat="1" ht="37.9" customHeight="1">
      <c r="A154" s="35"/>
      <c r="B154" s="36"/>
      <c r="C154" s="189" t="s">
        <v>107</v>
      </c>
      <c r="D154" s="189" t="s">
        <v>156</v>
      </c>
      <c r="E154" s="190" t="s">
        <v>699</v>
      </c>
      <c r="F154" s="191" t="s">
        <v>700</v>
      </c>
      <c r="G154" s="192" t="s">
        <v>183</v>
      </c>
      <c r="H154" s="193">
        <v>5.9119999999999999</v>
      </c>
      <c r="I154" s="194"/>
      <c r="J154" s="195">
        <f>ROUND(I154*H154,2)</f>
        <v>0</v>
      </c>
      <c r="K154" s="196"/>
      <c r="L154" s="40"/>
      <c r="M154" s="197" t="s">
        <v>1</v>
      </c>
      <c r="N154" s="198" t="s">
        <v>42</v>
      </c>
      <c r="O154" s="72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1" t="s">
        <v>160</v>
      </c>
      <c r="AT154" s="201" t="s">
        <v>156</v>
      </c>
      <c r="AU154" s="201" t="s">
        <v>93</v>
      </c>
      <c r="AY154" s="18" t="s">
        <v>154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8" t="s">
        <v>93</v>
      </c>
      <c r="BK154" s="202">
        <f>ROUND(I154*H154,2)</f>
        <v>0</v>
      </c>
      <c r="BL154" s="18" t="s">
        <v>160</v>
      </c>
      <c r="BM154" s="201" t="s">
        <v>701</v>
      </c>
    </row>
    <row r="155" spans="1:65" s="14" customFormat="1">
      <c r="B155" s="214"/>
      <c r="C155" s="215"/>
      <c r="D155" s="205" t="s">
        <v>162</v>
      </c>
      <c r="E155" s="216" t="s">
        <v>1</v>
      </c>
      <c r="F155" s="217" t="s">
        <v>115</v>
      </c>
      <c r="G155" s="215"/>
      <c r="H155" s="218">
        <v>5.9119999999999999</v>
      </c>
      <c r="I155" s="219"/>
      <c r="J155" s="215"/>
      <c r="K155" s="215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162</v>
      </c>
      <c r="AU155" s="224" t="s">
        <v>93</v>
      </c>
      <c r="AV155" s="14" t="s">
        <v>93</v>
      </c>
      <c r="AW155" s="14" t="s">
        <v>32</v>
      </c>
      <c r="AX155" s="14" t="s">
        <v>84</v>
      </c>
      <c r="AY155" s="224" t="s">
        <v>154</v>
      </c>
    </row>
    <row r="156" spans="1:65" s="2" customFormat="1" ht="24.2" customHeight="1">
      <c r="A156" s="35"/>
      <c r="B156" s="36"/>
      <c r="C156" s="189" t="s">
        <v>223</v>
      </c>
      <c r="D156" s="189" t="s">
        <v>156</v>
      </c>
      <c r="E156" s="190" t="s">
        <v>203</v>
      </c>
      <c r="F156" s="191" t="s">
        <v>204</v>
      </c>
      <c r="G156" s="192" t="s">
        <v>183</v>
      </c>
      <c r="H156" s="193">
        <v>5.9119999999999999</v>
      </c>
      <c r="I156" s="194"/>
      <c r="J156" s="195">
        <f>ROUND(I156*H156,2)</f>
        <v>0</v>
      </c>
      <c r="K156" s="196"/>
      <c r="L156" s="40"/>
      <c r="M156" s="197" t="s">
        <v>1</v>
      </c>
      <c r="N156" s="198" t="s">
        <v>42</v>
      </c>
      <c r="O156" s="7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1" t="s">
        <v>160</v>
      </c>
      <c r="AT156" s="201" t="s">
        <v>156</v>
      </c>
      <c r="AU156" s="201" t="s">
        <v>93</v>
      </c>
      <c r="AY156" s="18" t="s">
        <v>154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8" t="s">
        <v>93</v>
      </c>
      <c r="BK156" s="202">
        <f>ROUND(I156*H156,2)</f>
        <v>0</v>
      </c>
      <c r="BL156" s="18" t="s">
        <v>160</v>
      </c>
      <c r="BM156" s="201" t="s">
        <v>702</v>
      </c>
    </row>
    <row r="157" spans="1:65" s="14" customFormat="1">
      <c r="B157" s="214"/>
      <c r="C157" s="215"/>
      <c r="D157" s="205" t="s">
        <v>162</v>
      </c>
      <c r="E157" s="216" t="s">
        <v>1</v>
      </c>
      <c r="F157" s="217" t="s">
        <v>115</v>
      </c>
      <c r="G157" s="215"/>
      <c r="H157" s="218">
        <v>5.9119999999999999</v>
      </c>
      <c r="I157" s="219"/>
      <c r="J157" s="215"/>
      <c r="K157" s="215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162</v>
      </c>
      <c r="AU157" s="224" t="s">
        <v>93</v>
      </c>
      <c r="AV157" s="14" t="s">
        <v>93</v>
      </c>
      <c r="AW157" s="14" t="s">
        <v>32</v>
      </c>
      <c r="AX157" s="14" t="s">
        <v>84</v>
      </c>
      <c r="AY157" s="224" t="s">
        <v>154</v>
      </c>
    </row>
    <row r="158" spans="1:65" s="2" customFormat="1" ht="24.2" customHeight="1">
      <c r="A158" s="35"/>
      <c r="B158" s="36"/>
      <c r="C158" s="189" t="s">
        <v>230</v>
      </c>
      <c r="D158" s="189" t="s">
        <v>156</v>
      </c>
      <c r="E158" s="190" t="s">
        <v>207</v>
      </c>
      <c r="F158" s="191" t="s">
        <v>208</v>
      </c>
      <c r="G158" s="192" t="s">
        <v>209</v>
      </c>
      <c r="H158" s="193">
        <v>11.233000000000001</v>
      </c>
      <c r="I158" s="194"/>
      <c r="J158" s="195">
        <f>ROUND(I158*H158,2)</f>
        <v>0</v>
      </c>
      <c r="K158" s="196"/>
      <c r="L158" s="40"/>
      <c r="M158" s="197" t="s">
        <v>1</v>
      </c>
      <c r="N158" s="198" t="s">
        <v>42</v>
      </c>
      <c r="O158" s="72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1" t="s">
        <v>160</v>
      </c>
      <c r="AT158" s="201" t="s">
        <v>156</v>
      </c>
      <c r="AU158" s="201" t="s">
        <v>93</v>
      </c>
      <c r="AY158" s="18" t="s">
        <v>154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8" t="s">
        <v>93</v>
      </c>
      <c r="BK158" s="202">
        <f>ROUND(I158*H158,2)</f>
        <v>0</v>
      </c>
      <c r="BL158" s="18" t="s">
        <v>160</v>
      </c>
      <c r="BM158" s="201" t="s">
        <v>703</v>
      </c>
    </row>
    <row r="159" spans="1:65" s="14" customFormat="1">
      <c r="B159" s="214"/>
      <c r="C159" s="215"/>
      <c r="D159" s="205" t="s">
        <v>162</v>
      </c>
      <c r="E159" s="216" t="s">
        <v>1</v>
      </c>
      <c r="F159" s="217" t="s">
        <v>211</v>
      </c>
      <c r="G159" s="215"/>
      <c r="H159" s="218">
        <v>11.233000000000001</v>
      </c>
      <c r="I159" s="219"/>
      <c r="J159" s="215"/>
      <c r="K159" s="215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162</v>
      </c>
      <c r="AU159" s="224" t="s">
        <v>93</v>
      </c>
      <c r="AV159" s="14" t="s">
        <v>93</v>
      </c>
      <c r="AW159" s="14" t="s">
        <v>32</v>
      </c>
      <c r="AX159" s="14" t="s">
        <v>84</v>
      </c>
      <c r="AY159" s="224" t="s">
        <v>154</v>
      </c>
    </row>
    <row r="160" spans="1:65" s="2" customFormat="1" ht="16.5" customHeight="1">
      <c r="A160" s="35"/>
      <c r="B160" s="36"/>
      <c r="C160" s="189" t="s">
        <v>8</v>
      </c>
      <c r="D160" s="189" t="s">
        <v>156</v>
      </c>
      <c r="E160" s="190" t="s">
        <v>704</v>
      </c>
      <c r="F160" s="191" t="s">
        <v>705</v>
      </c>
      <c r="G160" s="192" t="s">
        <v>183</v>
      </c>
      <c r="H160" s="193">
        <v>5.9119999999999999</v>
      </c>
      <c r="I160" s="194"/>
      <c r="J160" s="195">
        <f>ROUND(I160*H160,2)</f>
        <v>0</v>
      </c>
      <c r="K160" s="196"/>
      <c r="L160" s="40"/>
      <c r="M160" s="197" t="s">
        <v>1</v>
      </c>
      <c r="N160" s="198" t="s">
        <v>42</v>
      </c>
      <c r="O160" s="72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1" t="s">
        <v>160</v>
      </c>
      <c r="AT160" s="201" t="s">
        <v>156</v>
      </c>
      <c r="AU160" s="201" t="s">
        <v>93</v>
      </c>
      <c r="AY160" s="18" t="s">
        <v>154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8" t="s">
        <v>93</v>
      </c>
      <c r="BK160" s="202">
        <f>ROUND(I160*H160,2)</f>
        <v>0</v>
      </c>
      <c r="BL160" s="18" t="s">
        <v>160</v>
      </c>
      <c r="BM160" s="201" t="s">
        <v>706</v>
      </c>
    </row>
    <row r="161" spans="1:65" s="14" customFormat="1">
      <c r="B161" s="214"/>
      <c r="C161" s="215"/>
      <c r="D161" s="205" t="s">
        <v>162</v>
      </c>
      <c r="E161" s="216" t="s">
        <v>1</v>
      </c>
      <c r="F161" s="217" t="s">
        <v>115</v>
      </c>
      <c r="G161" s="215"/>
      <c r="H161" s="218">
        <v>5.9119999999999999</v>
      </c>
      <c r="I161" s="219"/>
      <c r="J161" s="215"/>
      <c r="K161" s="215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162</v>
      </c>
      <c r="AU161" s="224" t="s">
        <v>93</v>
      </c>
      <c r="AV161" s="14" t="s">
        <v>93</v>
      </c>
      <c r="AW161" s="14" t="s">
        <v>32</v>
      </c>
      <c r="AX161" s="14" t="s">
        <v>84</v>
      </c>
      <c r="AY161" s="224" t="s">
        <v>154</v>
      </c>
    </row>
    <row r="162" spans="1:65" s="2" customFormat="1" ht="24.2" customHeight="1">
      <c r="A162" s="35"/>
      <c r="B162" s="36"/>
      <c r="C162" s="189" t="s">
        <v>239</v>
      </c>
      <c r="D162" s="189" t="s">
        <v>156</v>
      </c>
      <c r="E162" s="190" t="s">
        <v>213</v>
      </c>
      <c r="F162" s="191" t="s">
        <v>214</v>
      </c>
      <c r="G162" s="192" t="s">
        <v>183</v>
      </c>
      <c r="H162" s="193">
        <v>32.180999999999997</v>
      </c>
      <c r="I162" s="194"/>
      <c r="J162" s="195">
        <f>ROUND(I162*H162,2)</f>
        <v>0</v>
      </c>
      <c r="K162" s="196"/>
      <c r="L162" s="40"/>
      <c r="M162" s="197" t="s">
        <v>1</v>
      </c>
      <c r="N162" s="198" t="s">
        <v>42</v>
      </c>
      <c r="O162" s="72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1" t="s">
        <v>160</v>
      </c>
      <c r="AT162" s="201" t="s">
        <v>156</v>
      </c>
      <c r="AU162" s="201" t="s">
        <v>93</v>
      </c>
      <c r="AY162" s="18" t="s">
        <v>154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8" t="s">
        <v>93</v>
      </c>
      <c r="BK162" s="202">
        <f>ROUND(I162*H162,2)</f>
        <v>0</v>
      </c>
      <c r="BL162" s="18" t="s">
        <v>160</v>
      </c>
      <c r="BM162" s="201" t="s">
        <v>707</v>
      </c>
    </row>
    <row r="163" spans="1:65" s="14" customFormat="1">
      <c r="B163" s="214"/>
      <c r="C163" s="215"/>
      <c r="D163" s="205" t="s">
        <v>162</v>
      </c>
      <c r="E163" s="216" t="s">
        <v>1</v>
      </c>
      <c r="F163" s="217" t="s">
        <v>708</v>
      </c>
      <c r="G163" s="215"/>
      <c r="H163" s="218">
        <v>32.180999999999997</v>
      </c>
      <c r="I163" s="219"/>
      <c r="J163" s="215"/>
      <c r="K163" s="215"/>
      <c r="L163" s="220"/>
      <c r="M163" s="221"/>
      <c r="N163" s="222"/>
      <c r="O163" s="222"/>
      <c r="P163" s="222"/>
      <c r="Q163" s="222"/>
      <c r="R163" s="222"/>
      <c r="S163" s="222"/>
      <c r="T163" s="223"/>
      <c r="AT163" s="224" t="s">
        <v>162</v>
      </c>
      <c r="AU163" s="224" t="s">
        <v>93</v>
      </c>
      <c r="AV163" s="14" t="s">
        <v>93</v>
      </c>
      <c r="AW163" s="14" t="s">
        <v>32</v>
      </c>
      <c r="AX163" s="14" t="s">
        <v>84</v>
      </c>
      <c r="AY163" s="224" t="s">
        <v>154</v>
      </c>
    </row>
    <row r="164" spans="1:65" s="2" customFormat="1" ht="24.2" customHeight="1">
      <c r="A164" s="35"/>
      <c r="B164" s="36"/>
      <c r="C164" s="189" t="s">
        <v>244</v>
      </c>
      <c r="D164" s="189" t="s">
        <v>156</v>
      </c>
      <c r="E164" s="190" t="s">
        <v>709</v>
      </c>
      <c r="F164" s="191" t="s">
        <v>710</v>
      </c>
      <c r="G164" s="192" t="s">
        <v>159</v>
      </c>
      <c r="H164" s="193">
        <v>45</v>
      </c>
      <c r="I164" s="194"/>
      <c r="J164" s="195">
        <f>ROUND(I164*H164,2)</f>
        <v>0</v>
      </c>
      <c r="K164" s="196"/>
      <c r="L164" s="40"/>
      <c r="M164" s="197" t="s">
        <v>1</v>
      </c>
      <c r="N164" s="198" t="s">
        <v>42</v>
      </c>
      <c r="O164" s="72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1" t="s">
        <v>160</v>
      </c>
      <c r="AT164" s="201" t="s">
        <v>156</v>
      </c>
      <c r="AU164" s="201" t="s">
        <v>93</v>
      </c>
      <c r="AY164" s="18" t="s">
        <v>154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8" t="s">
        <v>93</v>
      </c>
      <c r="BK164" s="202">
        <f>ROUND(I164*H164,2)</f>
        <v>0</v>
      </c>
      <c r="BL164" s="18" t="s">
        <v>160</v>
      </c>
      <c r="BM164" s="201" t="s">
        <v>711</v>
      </c>
    </row>
    <row r="165" spans="1:65" s="2" customFormat="1" ht="24.2" customHeight="1">
      <c r="A165" s="35"/>
      <c r="B165" s="36"/>
      <c r="C165" s="189" t="s">
        <v>250</v>
      </c>
      <c r="D165" s="189" t="s">
        <v>156</v>
      </c>
      <c r="E165" s="190" t="s">
        <v>712</v>
      </c>
      <c r="F165" s="191" t="s">
        <v>713</v>
      </c>
      <c r="G165" s="192" t="s">
        <v>159</v>
      </c>
      <c r="H165" s="193">
        <v>45</v>
      </c>
      <c r="I165" s="194"/>
      <c r="J165" s="195">
        <f>ROUND(I165*H165,2)</f>
        <v>0</v>
      </c>
      <c r="K165" s="196"/>
      <c r="L165" s="40"/>
      <c r="M165" s="197" t="s">
        <v>1</v>
      </c>
      <c r="N165" s="198" t="s">
        <v>42</v>
      </c>
      <c r="O165" s="72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1" t="s">
        <v>160</v>
      </c>
      <c r="AT165" s="201" t="s">
        <v>156</v>
      </c>
      <c r="AU165" s="201" t="s">
        <v>93</v>
      </c>
      <c r="AY165" s="18" t="s">
        <v>154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8" t="s">
        <v>93</v>
      </c>
      <c r="BK165" s="202">
        <f>ROUND(I165*H165,2)</f>
        <v>0</v>
      </c>
      <c r="BL165" s="18" t="s">
        <v>160</v>
      </c>
      <c r="BM165" s="201" t="s">
        <v>714</v>
      </c>
    </row>
    <row r="166" spans="1:65" s="2" customFormat="1" ht="16.5" customHeight="1">
      <c r="A166" s="35"/>
      <c r="B166" s="36"/>
      <c r="C166" s="236" t="s">
        <v>259</v>
      </c>
      <c r="D166" s="236" t="s">
        <v>234</v>
      </c>
      <c r="E166" s="237" t="s">
        <v>715</v>
      </c>
      <c r="F166" s="238" t="s">
        <v>716</v>
      </c>
      <c r="G166" s="239" t="s">
        <v>717</v>
      </c>
      <c r="H166" s="240">
        <v>1.8</v>
      </c>
      <c r="I166" s="241"/>
      <c r="J166" s="242">
        <f>ROUND(I166*H166,2)</f>
        <v>0</v>
      </c>
      <c r="K166" s="243"/>
      <c r="L166" s="244"/>
      <c r="M166" s="245" t="s">
        <v>1</v>
      </c>
      <c r="N166" s="246" t="s">
        <v>42</v>
      </c>
      <c r="O166" s="72"/>
      <c r="P166" s="199">
        <f>O166*H166</f>
        <v>0</v>
      </c>
      <c r="Q166" s="199">
        <v>1E-3</v>
      </c>
      <c r="R166" s="199">
        <f>Q166*H166</f>
        <v>1.8000000000000002E-3</v>
      </c>
      <c r="S166" s="199">
        <v>0</v>
      </c>
      <c r="T166" s="20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1" t="s">
        <v>197</v>
      </c>
      <c r="AT166" s="201" t="s">
        <v>234</v>
      </c>
      <c r="AU166" s="201" t="s">
        <v>93</v>
      </c>
      <c r="AY166" s="18" t="s">
        <v>154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8" t="s">
        <v>93</v>
      </c>
      <c r="BK166" s="202">
        <f>ROUND(I166*H166,2)</f>
        <v>0</v>
      </c>
      <c r="BL166" s="18" t="s">
        <v>160</v>
      </c>
      <c r="BM166" s="201" t="s">
        <v>718</v>
      </c>
    </row>
    <row r="167" spans="1:65" s="14" customFormat="1">
      <c r="B167" s="214"/>
      <c r="C167" s="215"/>
      <c r="D167" s="205" t="s">
        <v>162</v>
      </c>
      <c r="E167" s="215"/>
      <c r="F167" s="217" t="s">
        <v>719</v>
      </c>
      <c r="G167" s="215"/>
      <c r="H167" s="218">
        <v>1.8</v>
      </c>
      <c r="I167" s="219"/>
      <c r="J167" s="215"/>
      <c r="K167" s="215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162</v>
      </c>
      <c r="AU167" s="224" t="s">
        <v>93</v>
      </c>
      <c r="AV167" s="14" t="s">
        <v>93</v>
      </c>
      <c r="AW167" s="14" t="s">
        <v>4</v>
      </c>
      <c r="AX167" s="14" t="s">
        <v>84</v>
      </c>
      <c r="AY167" s="224" t="s">
        <v>154</v>
      </c>
    </row>
    <row r="168" spans="1:65" s="2" customFormat="1" ht="24.2" customHeight="1">
      <c r="A168" s="35"/>
      <c r="B168" s="36"/>
      <c r="C168" s="189" t="s">
        <v>264</v>
      </c>
      <c r="D168" s="189" t="s">
        <v>156</v>
      </c>
      <c r="E168" s="190" t="s">
        <v>218</v>
      </c>
      <c r="F168" s="191" t="s">
        <v>219</v>
      </c>
      <c r="G168" s="192" t="s">
        <v>159</v>
      </c>
      <c r="H168" s="193">
        <v>38.328000000000003</v>
      </c>
      <c r="I168" s="194"/>
      <c r="J168" s="195">
        <f>ROUND(I168*H168,2)</f>
        <v>0</v>
      </c>
      <c r="K168" s="196"/>
      <c r="L168" s="40"/>
      <c r="M168" s="197" t="s">
        <v>1</v>
      </c>
      <c r="N168" s="198" t="s">
        <v>42</v>
      </c>
      <c r="O168" s="72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1" t="s">
        <v>160</v>
      </c>
      <c r="AT168" s="201" t="s">
        <v>156</v>
      </c>
      <c r="AU168" s="201" t="s">
        <v>93</v>
      </c>
      <c r="AY168" s="18" t="s">
        <v>154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8" t="s">
        <v>93</v>
      </c>
      <c r="BK168" s="202">
        <f>ROUND(I168*H168,2)</f>
        <v>0</v>
      </c>
      <c r="BL168" s="18" t="s">
        <v>160</v>
      </c>
      <c r="BM168" s="201" t="s">
        <v>720</v>
      </c>
    </row>
    <row r="169" spans="1:65" s="14" customFormat="1">
      <c r="B169" s="214"/>
      <c r="C169" s="215"/>
      <c r="D169" s="205" t="s">
        <v>162</v>
      </c>
      <c r="E169" s="216" t="s">
        <v>1</v>
      </c>
      <c r="F169" s="217" t="s">
        <v>721</v>
      </c>
      <c r="G169" s="215"/>
      <c r="H169" s="218">
        <v>19.78</v>
      </c>
      <c r="I169" s="219"/>
      <c r="J169" s="215"/>
      <c r="K169" s="215"/>
      <c r="L169" s="220"/>
      <c r="M169" s="221"/>
      <c r="N169" s="222"/>
      <c r="O169" s="222"/>
      <c r="P169" s="222"/>
      <c r="Q169" s="222"/>
      <c r="R169" s="222"/>
      <c r="S169" s="222"/>
      <c r="T169" s="223"/>
      <c r="AT169" s="224" t="s">
        <v>162</v>
      </c>
      <c r="AU169" s="224" t="s">
        <v>93</v>
      </c>
      <c r="AV169" s="14" t="s">
        <v>93</v>
      </c>
      <c r="AW169" s="14" t="s">
        <v>32</v>
      </c>
      <c r="AX169" s="14" t="s">
        <v>76</v>
      </c>
      <c r="AY169" s="224" t="s">
        <v>154</v>
      </c>
    </row>
    <row r="170" spans="1:65" s="14" customFormat="1">
      <c r="B170" s="214"/>
      <c r="C170" s="215"/>
      <c r="D170" s="205" t="s">
        <v>162</v>
      </c>
      <c r="E170" s="216" t="s">
        <v>1</v>
      </c>
      <c r="F170" s="217" t="s">
        <v>722</v>
      </c>
      <c r="G170" s="215"/>
      <c r="H170" s="218">
        <v>6.41</v>
      </c>
      <c r="I170" s="219"/>
      <c r="J170" s="215"/>
      <c r="K170" s="215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162</v>
      </c>
      <c r="AU170" s="224" t="s">
        <v>93</v>
      </c>
      <c r="AV170" s="14" t="s">
        <v>93</v>
      </c>
      <c r="AW170" s="14" t="s">
        <v>32</v>
      </c>
      <c r="AX170" s="14" t="s">
        <v>76</v>
      </c>
      <c r="AY170" s="224" t="s">
        <v>154</v>
      </c>
    </row>
    <row r="171" spans="1:65" s="14" customFormat="1">
      <c r="B171" s="214"/>
      <c r="C171" s="215"/>
      <c r="D171" s="205" t="s">
        <v>162</v>
      </c>
      <c r="E171" s="216" t="s">
        <v>1</v>
      </c>
      <c r="F171" s="217" t="s">
        <v>723</v>
      </c>
      <c r="G171" s="215"/>
      <c r="H171" s="218">
        <v>2.528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162</v>
      </c>
      <c r="AU171" s="224" t="s">
        <v>93</v>
      </c>
      <c r="AV171" s="14" t="s">
        <v>93</v>
      </c>
      <c r="AW171" s="14" t="s">
        <v>32</v>
      </c>
      <c r="AX171" s="14" t="s">
        <v>76</v>
      </c>
      <c r="AY171" s="224" t="s">
        <v>154</v>
      </c>
    </row>
    <row r="172" spans="1:65" s="14" customFormat="1">
      <c r="B172" s="214"/>
      <c r="C172" s="215"/>
      <c r="D172" s="205" t="s">
        <v>162</v>
      </c>
      <c r="E172" s="216" t="s">
        <v>1</v>
      </c>
      <c r="F172" s="217" t="s">
        <v>724</v>
      </c>
      <c r="G172" s="215"/>
      <c r="H172" s="218">
        <v>2.25</v>
      </c>
      <c r="I172" s="219"/>
      <c r="J172" s="215"/>
      <c r="K172" s="215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162</v>
      </c>
      <c r="AU172" s="224" t="s">
        <v>93</v>
      </c>
      <c r="AV172" s="14" t="s">
        <v>93</v>
      </c>
      <c r="AW172" s="14" t="s">
        <v>32</v>
      </c>
      <c r="AX172" s="14" t="s">
        <v>76</v>
      </c>
      <c r="AY172" s="224" t="s">
        <v>154</v>
      </c>
    </row>
    <row r="173" spans="1:65" s="14" customFormat="1">
      <c r="B173" s="214"/>
      <c r="C173" s="215"/>
      <c r="D173" s="205" t="s">
        <v>162</v>
      </c>
      <c r="E173" s="216" t="s">
        <v>1</v>
      </c>
      <c r="F173" s="217" t="s">
        <v>725</v>
      </c>
      <c r="G173" s="215"/>
      <c r="H173" s="218">
        <v>2.5049999999999999</v>
      </c>
      <c r="I173" s="219"/>
      <c r="J173" s="215"/>
      <c r="K173" s="215"/>
      <c r="L173" s="220"/>
      <c r="M173" s="221"/>
      <c r="N173" s="222"/>
      <c r="O173" s="222"/>
      <c r="P173" s="222"/>
      <c r="Q173" s="222"/>
      <c r="R173" s="222"/>
      <c r="S173" s="222"/>
      <c r="T173" s="223"/>
      <c r="AT173" s="224" t="s">
        <v>162</v>
      </c>
      <c r="AU173" s="224" t="s">
        <v>93</v>
      </c>
      <c r="AV173" s="14" t="s">
        <v>93</v>
      </c>
      <c r="AW173" s="14" t="s">
        <v>32</v>
      </c>
      <c r="AX173" s="14" t="s">
        <v>76</v>
      </c>
      <c r="AY173" s="224" t="s">
        <v>154</v>
      </c>
    </row>
    <row r="174" spans="1:65" s="14" customFormat="1">
      <c r="B174" s="214"/>
      <c r="C174" s="215"/>
      <c r="D174" s="205" t="s">
        <v>162</v>
      </c>
      <c r="E174" s="216" t="s">
        <v>1</v>
      </c>
      <c r="F174" s="217" t="s">
        <v>726</v>
      </c>
      <c r="G174" s="215"/>
      <c r="H174" s="218">
        <v>4.8550000000000004</v>
      </c>
      <c r="I174" s="219"/>
      <c r="J174" s="215"/>
      <c r="K174" s="215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162</v>
      </c>
      <c r="AU174" s="224" t="s">
        <v>93</v>
      </c>
      <c r="AV174" s="14" t="s">
        <v>93</v>
      </c>
      <c r="AW174" s="14" t="s">
        <v>32</v>
      </c>
      <c r="AX174" s="14" t="s">
        <v>76</v>
      </c>
      <c r="AY174" s="224" t="s">
        <v>154</v>
      </c>
    </row>
    <row r="175" spans="1:65" s="15" customFormat="1">
      <c r="B175" s="225"/>
      <c r="C175" s="226"/>
      <c r="D175" s="205" t="s">
        <v>162</v>
      </c>
      <c r="E175" s="227" t="s">
        <v>1</v>
      </c>
      <c r="F175" s="228" t="s">
        <v>189</v>
      </c>
      <c r="G175" s="226"/>
      <c r="H175" s="229">
        <v>38.328000000000003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AT175" s="235" t="s">
        <v>162</v>
      </c>
      <c r="AU175" s="235" t="s">
        <v>93</v>
      </c>
      <c r="AV175" s="15" t="s">
        <v>160</v>
      </c>
      <c r="AW175" s="15" t="s">
        <v>32</v>
      </c>
      <c r="AX175" s="15" t="s">
        <v>84</v>
      </c>
      <c r="AY175" s="235" t="s">
        <v>154</v>
      </c>
    </row>
    <row r="176" spans="1:65" s="12" customFormat="1" ht="22.9" customHeight="1">
      <c r="B176" s="173"/>
      <c r="C176" s="174"/>
      <c r="D176" s="175" t="s">
        <v>75</v>
      </c>
      <c r="E176" s="187" t="s">
        <v>93</v>
      </c>
      <c r="F176" s="187" t="s">
        <v>222</v>
      </c>
      <c r="G176" s="174"/>
      <c r="H176" s="174"/>
      <c r="I176" s="177"/>
      <c r="J176" s="188">
        <f>BK176</f>
        <v>0</v>
      </c>
      <c r="K176" s="174"/>
      <c r="L176" s="179"/>
      <c r="M176" s="180"/>
      <c r="N176" s="181"/>
      <c r="O176" s="181"/>
      <c r="P176" s="182">
        <f>SUM(P177:P221)</f>
        <v>0</v>
      </c>
      <c r="Q176" s="181"/>
      <c r="R176" s="182">
        <f>SUM(R177:R221)</f>
        <v>114.43828969592801</v>
      </c>
      <c r="S176" s="181"/>
      <c r="T176" s="183">
        <f>SUM(T177:T221)</f>
        <v>0</v>
      </c>
      <c r="AR176" s="184" t="s">
        <v>84</v>
      </c>
      <c r="AT176" s="185" t="s">
        <v>75</v>
      </c>
      <c r="AU176" s="185" t="s">
        <v>84</v>
      </c>
      <c r="AY176" s="184" t="s">
        <v>154</v>
      </c>
      <c r="BK176" s="186">
        <f>SUM(BK177:BK221)</f>
        <v>0</v>
      </c>
    </row>
    <row r="177" spans="1:65" s="2" customFormat="1" ht="24.2" customHeight="1">
      <c r="A177" s="35"/>
      <c r="B177" s="36"/>
      <c r="C177" s="189" t="s">
        <v>7</v>
      </c>
      <c r="D177" s="189" t="s">
        <v>156</v>
      </c>
      <c r="E177" s="190" t="s">
        <v>224</v>
      </c>
      <c r="F177" s="191" t="s">
        <v>225</v>
      </c>
      <c r="G177" s="192" t="s">
        <v>226</v>
      </c>
      <c r="H177" s="193">
        <v>11.86</v>
      </c>
      <c r="I177" s="194"/>
      <c r="J177" s="195">
        <f>ROUND(I177*H177,2)</f>
        <v>0</v>
      </c>
      <c r="K177" s="196"/>
      <c r="L177" s="40"/>
      <c r="M177" s="197" t="s">
        <v>1</v>
      </c>
      <c r="N177" s="198" t="s">
        <v>42</v>
      </c>
      <c r="O177" s="72"/>
      <c r="P177" s="199">
        <f>O177*H177</f>
        <v>0</v>
      </c>
      <c r="Q177" s="199">
        <v>7.2999999999999996E-4</v>
      </c>
      <c r="R177" s="199">
        <f>Q177*H177</f>
        <v>8.6577999999999985E-3</v>
      </c>
      <c r="S177" s="199">
        <v>0</v>
      </c>
      <c r="T177" s="20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1" t="s">
        <v>160</v>
      </c>
      <c r="AT177" s="201" t="s">
        <v>156</v>
      </c>
      <c r="AU177" s="201" t="s">
        <v>93</v>
      </c>
      <c r="AY177" s="18" t="s">
        <v>154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8" t="s">
        <v>93</v>
      </c>
      <c r="BK177" s="202">
        <f>ROUND(I177*H177,2)</f>
        <v>0</v>
      </c>
      <c r="BL177" s="18" t="s">
        <v>160</v>
      </c>
      <c r="BM177" s="201" t="s">
        <v>727</v>
      </c>
    </row>
    <row r="178" spans="1:65" s="14" customFormat="1" ht="22.5">
      <c r="B178" s="214"/>
      <c r="C178" s="215"/>
      <c r="D178" s="205" t="s">
        <v>162</v>
      </c>
      <c r="E178" s="216" t="s">
        <v>1</v>
      </c>
      <c r="F178" s="217" t="s">
        <v>728</v>
      </c>
      <c r="G178" s="215"/>
      <c r="H178" s="218">
        <v>11.86</v>
      </c>
      <c r="I178" s="219"/>
      <c r="J178" s="215"/>
      <c r="K178" s="215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162</v>
      </c>
      <c r="AU178" s="224" t="s">
        <v>93</v>
      </c>
      <c r="AV178" s="14" t="s">
        <v>93</v>
      </c>
      <c r="AW178" s="14" t="s">
        <v>32</v>
      </c>
      <c r="AX178" s="14" t="s">
        <v>84</v>
      </c>
      <c r="AY178" s="224" t="s">
        <v>154</v>
      </c>
    </row>
    <row r="179" spans="1:65" s="2" customFormat="1" ht="24.2" customHeight="1">
      <c r="A179" s="35"/>
      <c r="B179" s="36"/>
      <c r="C179" s="189" t="s">
        <v>275</v>
      </c>
      <c r="D179" s="189" t="s">
        <v>156</v>
      </c>
      <c r="E179" s="190" t="s">
        <v>240</v>
      </c>
      <c r="F179" s="191" t="s">
        <v>241</v>
      </c>
      <c r="G179" s="192" t="s">
        <v>226</v>
      </c>
      <c r="H179" s="193">
        <v>11.86</v>
      </c>
      <c r="I179" s="194"/>
      <c r="J179" s="195">
        <f>ROUND(I179*H179,2)</f>
        <v>0</v>
      </c>
      <c r="K179" s="196"/>
      <c r="L179" s="40"/>
      <c r="M179" s="197" t="s">
        <v>1</v>
      </c>
      <c r="N179" s="198" t="s">
        <v>42</v>
      </c>
      <c r="O179" s="72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1" t="s">
        <v>160</v>
      </c>
      <c r="AT179" s="201" t="s">
        <v>156</v>
      </c>
      <c r="AU179" s="201" t="s">
        <v>93</v>
      </c>
      <c r="AY179" s="18" t="s">
        <v>154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8" t="s">
        <v>93</v>
      </c>
      <c r="BK179" s="202">
        <f>ROUND(I179*H179,2)</f>
        <v>0</v>
      </c>
      <c r="BL179" s="18" t="s">
        <v>160</v>
      </c>
      <c r="BM179" s="201" t="s">
        <v>729</v>
      </c>
    </row>
    <row r="180" spans="1:65" s="14" customFormat="1">
      <c r="B180" s="214"/>
      <c r="C180" s="215"/>
      <c r="D180" s="205" t="s">
        <v>162</v>
      </c>
      <c r="E180" s="216" t="s">
        <v>1</v>
      </c>
      <c r="F180" s="217" t="s">
        <v>730</v>
      </c>
      <c r="G180" s="215"/>
      <c r="H180" s="218">
        <v>11.86</v>
      </c>
      <c r="I180" s="219"/>
      <c r="J180" s="215"/>
      <c r="K180" s="215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162</v>
      </c>
      <c r="AU180" s="224" t="s">
        <v>93</v>
      </c>
      <c r="AV180" s="14" t="s">
        <v>93</v>
      </c>
      <c r="AW180" s="14" t="s">
        <v>32</v>
      </c>
      <c r="AX180" s="14" t="s">
        <v>84</v>
      </c>
      <c r="AY180" s="224" t="s">
        <v>154</v>
      </c>
    </row>
    <row r="181" spans="1:65" s="2" customFormat="1" ht="16.5" customHeight="1">
      <c r="A181" s="35"/>
      <c r="B181" s="36"/>
      <c r="C181" s="236" t="s">
        <v>280</v>
      </c>
      <c r="D181" s="236" t="s">
        <v>234</v>
      </c>
      <c r="E181" s="237" t="s">
        <v>245</v>
      </c>
      <c r="F181" s="238" t="s">
        <v>246</v>
      </c>
      <c r="G181" s="239" t="s">
        <v>209</v>
      </c>
      <c r="H181" s="240">
        <v>6.4039999999999999</v>
      </c>
      <c r="I181" s="241"/>
      <c r="J181" s="242">
        <f>ROUND(I181*H181,2)</f>
        <v>0</v>
      </c>
      <c r="K181" s="243"/>
      <c r="L181" s="244"/>
      <c r="M181" s="245" t="s">
        <v>1</v>
      </c>
      <c r="N181" s="246" t="s">
        <v>42</v>
      </c>
      <c r="O181" s="72"/>
      <c r="P181" s="199">
        <f>O181*H181</f>
        <v>0</v>
      </c>
      <c r="Q181" s="199">
        <v>1</v>
      </c>
      <c r="R181" s="199">
        <f>Q181*H181</f>
        <v>6.4039999999999999</v>
      </c>
      <c r="S181" s="199">
        <v>0</v>
      </c>
      <c r="T181" s="20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1" t="s">
        <v>197</v>
      </c>
      <c r="AT181" s="201" t="s">
        <v>234</v>
      </c>
      <c r="AU181" s="201" t="s">
        <v>93</v>
      </c>
      <c r="AY181" s="18" t="s">
        <v>154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8" t="s">
        <v>93</v>
      </c>
      <c r="BK181" s="202">
        <f>ROUND(I181*H181,2)</f>
        <v>0</v>
      </c>
      <c r="BL181" s="18" t="s">
        <v>160</v>
      </c>
      <c r="BM181" s="201" t="s">
        <v>731</v>
      </c>
    </row>
    <row r="182" spans="1:65" s="14" customFormat="1">
      <c r="B182" s="214"/>
      <c r="C182" s="215"/>
      <c r="D182" s="205" t="s">
        <v>162</v>
      </c>
      <c r="E182" s="216" t="s">
        <v>1</v>
      </c>
      <c r="F182" s="217" t="s">
        <v>732</v>
      </c>
      <c r="G182" s="215"/>
      <c r="H182" s="218">
        <v>6.4039999999999999</v>
      </c>
      <c r="I182" s="219"/>
      <c r="J182" s="215"/>
      <c r="K182" s="215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162</v>
      </c>
      <c r="AU182" s="224" t="s">
        <v>93</v>
      </c>
      <c r="AV182" s="14" t="s">
        <v>93</v>
      </c>
      <c r="AW182" s="14" t="s">
        <v>32</v>
      </c>
      <c r="AX182" s="14" t="s">
        <v>84</v>
      </c>
      <c r="AY182" s="224" t="s">
        <v>154</v>
      </c>
    </row>
    <row r="183" spans="1:65" s="2" customFormat="1" ht="16.5" customHeight="1">
      <c r="A183" s="35"/>
      <c r="B183" s="36"/>
      <c r="C183" s="189" t="s">
        <v>284</v>
      </c>
      <c r="D183" s="189" t="s">
        <v>156</v>
      </c>
      <c r="E183" s="190" t="s">
        <v>733</v>
      </c>
      <c r="F183" s="191" t="s">
        <v>734</v>
      </c>
      <c r="G183" s="192" t="s">
        <v>183</v>
      </c>
      <c r="H183" s="193">
        <v>3.0569999999999999</v>
      </c>
      <c r="I183" s="194"/>
      <c r="J183" s="195">
        <f>ROUND(I183*H183,2)</f>
        <v>0</v>
      </c>
      <c r="K183" s="196"/>
      <c r="L183" s="40"/>
      <c r="M183" s="197" t="s">
        <v>1</v>
      </c>
      <c r="N183" s="198" t="s">
        <v>42</v>
      </c>
      <c r="O183" s="72"/>
      <c r="P183" s="199">
        <f>O183*H183</f>
        <v>0</v>
      </c>
      <c r="Q183" s="199">
        <v>2.3010222040000001</v>
      </c>
      <c r="R183" s="199">
        <f>Q183*H183</f>
        <v>7.0342248776280005</v>
      </c>
      <c r="S183" s="199">
        <v>0</v>
      </c>
      <c r="T183" s="20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1" t="s">
        <v>160</v>
      </c>
      <c r="AT183" s="201" t="s">
        <v>156</v>
      </c>
      <c r="AU183" s="201" t="s">
        <v>93</v>
      </c>
      <c r="AY183" s="18" t="s">
        <v>154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8" t="s">
        <v>93</v>
      </c>
      <c r="BK183" s="202">
        <f>ROUND(I183*H183,2)</f>
        <v>0</v>
      </c>
      <c r="BL183" s="18" t="s">
        <v>160</v>
      </c>
      <c r="BM183" s="201" t="s">
        <v>735</v>
      </c>
    </row>
    <row r="184" spans="1:65" s="13" customFormat="1">
      <c r="B184" s="203"/>
      <c r="C184" s="204"/>
      <c r="D184" s="205" t="s">
        <v>162</v>
      </c>
      <c r="E184" s="206" t="s">
        <v>1</v>
      </c>
      <c r="F184" s="207" t="s">
        <v>736</v>
      </c>
      <c r="G184" s="204"/>
      <c r="H184" s="206" t="s">
        <v>1</v>
      </c>
      <c r="I184" s="208"/>
      <c r="J184" s="204"/>
      <c r="K184" s="204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162</v>
      </c>
      <c r="AU184" s="213" t="s">
        <v>93</v>
      </c>
      <c r="AV184" s="13" t="s">
        <v>84</v>
      </c>
      <c r="AW184" s="13" t="s">
        <v>32</v>
      </c>
      <c r="AX184" s="13" t="s">
        <v>76</v>
      </c>
      <c r="AY184" s="213" t="s">
        <v>154</v>
      </c>
    </row>
    <row r="185" spans="1:65" s="14" customFormat="1">
      <c r="B185" s="214"/>
      <c r="C185" s="215"/>
      <c r="D185" s="205" t="s">
        <v>162</v>
      </c>
      <c r="E185" s="216" t="s">
        <v>1</v>
      </c>
      <c r="F185" s="217" t="s">
        <v>737</v>
      </c>
      <c r="G185" s="215"/>
      <c r="H185" s="218">
        <v>0.89700000000000002</v>
      </c>
      <c r="I185" s="219"/>
      <c r="J185" s="215"/>
      <c r="K185" s="215"/>
      <c r="L185" s="220"/>
      <c r="M185" s="221"/>
      <c r="N185" s="222"/>
      <c r="O185" s="222"/>
      <c r="P185" s="222"/>
      <c r="Q185" s="222"/>
      <c r="R185" s="222"/>
      <c r="S185" s="222"/>
      <c r="T185" s="223"/>
      <c r="AT185" s="224" t="s">
        <v>162</v>
      </c>
      <c r="AU185" s="224" t="s">
        <v>93</v>
      </c>
      <c r="AV185" s="14" t="s">
        <v>93</v>
      </c>
      <c r="AW185" s="14" t="s">
        <v>32</v>
      </c>
      <c r="AX185" s="14" t="s">
        <v>76</v>
      </c>
      <c r="AY185" s="224" t="s">
        <v>154</v>
      </c>
    </row>
    <row r="186" spans="1:65" s="14" customFormat="1">
      <c r="B186" s="214"/>
      <c r="C186" s="215"/>
      <c r="D186" s="205" t="s">
        <v>162</v>
      </c>
      <c r="E186" s="216" t="s">
        <v>1</v>
      </c>
      <c r="F186" s="217" t="s">
        <v>738</v>
      </c>
      <c r="G186" s="215"/>
      <c r="H186" s="218">
        <v>0.35399999999999998</v>
      </c>
      <c r="I186" s="219"/>
      <c r="J186" s="215"/>
      <c r="K186" s="215"/>
      <c r="L186" s="220"/>
      <c r="M186" s="221"/>
      <c r="N186" s="222"/>
      <c r="O186" s="222"/>
      <c r="P186" s="222"/>
      <c r="Q186" s="222"/>
      <c r="R186" s="222"/>
      <c r="S186" s="222"/>
      <c r="T186" s="223"/>
      <c r="AT186" s="224" t="s">
        <v>162</v>
      </c>
      <c r="AU186" s="224" t="s">
        <v>93</v>
      </c>
      <c r="AV186" s="14" t="s">
        <v>93</v>
      </c>
      <c r="AW186" s="14" t="s">
        <v>32</v>
      </c>
      <c r="AX186" s="14" t="s">
        <v>76</v>
      </c>
      <c r="AY186" s="224" t="s">
        <v>154</v>
      </c>
    </row>
    <row r="187" spans="1:65" s="14" customFormat="1">
      <c r="B187" s="214"/>
      <c r="C187" s="215"/>
      <c r="D187" s="205" t="s">
        <v>162</v>
      </c>
      <c r="E187" s="216" t="s">
        <v>1</v>
      </c>
      <c r="F187" s="217" t="s">
        <v>739</v>
      </c>
      <c r="G187" s="215"/>
      <c r="H187" s="218">
        <v>0.315</v>
      </c>
      <c r="I187" s="219"/>
      <c r="J187" s="215"/>
      <c r="K187" s="215"/>
      <c r="L187" s="220"/>
      <c r="M187" s="221"/>
      <c r="N187" s="222"/>
      <c r="O187" s="222"/>
      <c r="P187" s="222"/>
      <c r="Q187" s="222"/>
      <c r="R187" s="222"/>
      <c r="S187" s="222"/>
      <c r="T187" s="223"/>
      <c r="AT187" s="224" t="s">
        <v>162</v>
      </c>
      <c r="AU187" s="224" t="s">
        <v>93</v>
      </c>
      <c r="AV187" s="14" t="s">
        <v>93</v>
      </c>
      <c r="AW187" s="14" t="s">
        <v>32</v>
      </c>
      <c r="AX187" s="14" t="s">
        <v>76</v>
      </c>
      <c r="AY187" s="224" t="s">
        <v>154</v>
      </c>
    </row>
    <row r="188" spans="1:65" s="14" customFormat="1">
      <c r="B188" s="214"/>
      <c r="C188" s="215"/>
      <c r="D188" s="205" t="s">
        <v>162</v>
      </c>
      <c r="E188" s="216" t="s">
        <v>1</v>
      </c>
      <c r="F188" s="217" t="s">
        <v>740</v>
      </c>
      <c r="G188" s="215"/>
      <c r="H188" s="218">
        <v>0.35099999999999998</v>
      </c>
      <c r="I188" s="219"/>
      <c r="J188" s="215"/>
      <c r="K188" s="215"/>
      <c r="L188" s="220"/>
      <c r="M188" s="221"/>
      <c r="N188" s="222"/>
      <c r="O188" s="222"/>
      <c r="P188" s="222"/>
      <c r="Q188" s="222"/>
      <c r="R188" s="222"/>
      <c r="S188" s="222"/>
      <c r="T188" s="223"/>
      <c r="AT188" s="224" t="s">
        <v>162</v>
      </c>
      <c r="AU188" s="224" t="s">
        <v>93</v>
      </c>
      <c r="AV188" s="14" t="s">
        <v>93</v>
      </c>
      <c r="AW188" s="14" t="s">
        <v>32</v>
      </c>
      <c r="AX188" s="14" t="s">
        <v>76</v>
      </c>
      <c r="AY188" s="224" t="s">
        <v>154</v>
      </c>
    </row>
    <row r="189" spans="1:65" s="14" customFormat="1">
      <c r="B189" s="214"/>
      <c r="C189" s="215"/>
      <c r="D189" s="205" t="s">
        <v>162</v>
      </c>
      <c r="E189" s="216" t="s">
        <v>1</v>
      </c>
      <c r="F189" s="217" t="s">
        <v>741</v>
      </c>
      <c r="G189" s="215"/>
      <c r="H189" s="218">
        <v>0.68</v>
      </c>
      <c r="I189" s="219"/>
      <c r="J189" s="215"/>
      <c r="K189" s="215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162</v>
      </c>
      <c r="AU189" s="224" t="s">
        <v>93</v>
      </c>
      <c r="AV189" s="14" t="s">
        <v>93</v>
      </c>
      <c r="AW189" s="14" t="s">
        <v>32</v>
      </c>
      <c r="AX189" s="14" t="s">
        <v>76</v>
      </c>
      <c r="AY189" s="224" t="s">
        <v>154</v>
      </c>
    </row>
    <row r="190" spans="1:65" s="14" customFormat="1">
      <c r="B190" s="214"/>
      <c r="C190" s="215"/>
      <c r="D190" s="205" t="s">
        <v>162</v>
      </c>
      <c r="E190" s="216" t="s">
        <v>1</v>
      </c>
      <c r="F190" s="217" t="s">
        <v>742</v>
      </c>
      <c r="G190" s="215"/>
      <c r="H190" s="218">
        <v>0.46</v>
      </c>
      <c r="I190" s="219"/>
      <c r="J190" s="215"/>
      <c r="K190" s="215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162</v>
      </c>
      <c r="AU190" s="224" t="s">
        <v>93</v>
      </c>
      <c r="AV190" s="14" t="s">
        <v>93</v>
      </c>
      <c r="AW190" s="14" t="s">
        <v>32</v>
      </c>
      <c r="AX190" s="14" t="s">
        <v>76</v>
      </c>
      <c r="AY190" s="224" t="s">
        <v>154</v>
      </c>
    </row>
    <row r="191" spans="1:65" s="15" customFormat="1">
      <c r="B191" s="225"/>
      <c r="C191" s="226"/>
      <c r="D191" s="205" t="s">
        <v>162</v>
      </c>
      <c r="E191" s="227" t="s">
        <v>1</v>
      </c>
      <c r="F191" s="228" t="s">
        <v>189</v>
      </c>
      <c r="G191" s="226"/>
      <c r="H191" s="229">
        <v>3.0569999999999999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162</v>
      </c>
      <c r="AU191" s="235" t="s">
        <v>93</v>
      </c>
      <c r="AV191" s="15" t="s">
        <v>160</v>
      </c>
      <c r="AW191" s="15" t="s">
        <v>32</v>
      </c>
      <c r="AX191" s="15" t="s">
        <v>84</v>
      </c>
      <c r="AY191" s="235" t="s">
        <v>154</v>
      </c>
    </row>
    <row r="192" spans="1:65" s="2" customFormat="1" ht="33" customHeight="1">
      <c r="A192" s="35"/>
      <c r="B192" s="36"/>
      <c r="C192" s="189" t="s">
        <v>288</v>
      </c>
      <c r="D192" s="189" t="s">
        <v>156</v>
      </c>
      <c r="E192" s="190" t="s">
        <v>743</v>
      </c>
      <c r="F192" s="191" t="s">
        <v>744</v>
      </c>
      <c r="G192" s="192" t="s">
        <v>159</v>
      </c>
      <c r="H192" s="193">
        <v>12.763999999999999</v>
      </c>
      <c r="I192" s="194"/>
      <c r="J192" s="195">
        <f>ROUND(I192*H192,2)</f>
        <v>0</v>
      </c>
      <c r="K192" s="196"/>
      <c r="L192" s="40"/>
      <c r="M192" s="197" t="s">
        <v>1</v>
      </c>
      <c r="N192" s="198" t="s">
        <v>42</v>
      </c>
      <c r="O192" s="72"/>
      <c r="P192" s="199">
        <f>O192*H192</f>
        <v>0</v>
      </c>
      <c r="Q192" s="199">
        <v>0.73403773999999999</v>
      </c>
      <c r="R192" s="199">
        <f>Q192*H192</f>
        <v>9.3692577133599997</v>
      </c>
      <c r="S192" s="199">
        <v>0</v>
      </c>
      <c r="T192" s="20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1" t="s">
        <v>160</v>
      </c>
      <c r="AT192" s="201" t="s">
        <v>156</v>
      </c>
      <c r="AU192" s="201" t="s">
        <v>93</v>
      </c>
      <c r="AY192" s="18" t="s">
        <v>154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8" t="s">
        <v>93</v>
      </c>
      <c r="BK192" s="202">
        <f>ROUND(I192*H192,2)</f>
        <v>0</v>
      </c>
      <c r="BL192" s="18" t="s">
        <v>160</v>
      </c>
      <c r="BM192" s="201" t="s">
        <v>745</v>
      </c>
    </row>
    <row r="193" spans="1:65" s="14" customFormat="1">
      <c r="B193" s="214"/>
      <c r="C193" s="215"/>
      <c r="D193" s="205" t="s">
        <v>162</v>
      </c>
      <c r="E193" s="216" t="s">
        <v>1</v>
      </c>
      <c r="F193" s="217" t="s">
        <v>746</v>
      </c>
      <c r="G193" s="215"/>
      <c r="H193" s="218">
        <v>1.1679999999999999</v>
      </c>
      <c r="I193" s="219"/>
      <c r="J193" s="215"/>
      <c r="K193" s="215"/>
      <c r="L193" s="220"/>
      <c r="M193" s="221"/>
      <c r="N193" s="222"/>
      <c r="O193" s="222"/>
      <c r="P193" s="222"/>
      <c r="Q193" s="222"/>
      <c r="R193" s="222"/>
      <c r="S193" s="222"/>
      <c r="T193" s="223"/>
      <c r="AT193" s="224" t="s">
        <v>162</v>
      </c>
      <c r="AU193" s="224" t="s">
        <v>93</v>
      </c>
      <c r="AV193" s="14" t="s">
        <v>93</v>
      </c>
      <c r="AW193" s="14" t="s">
        <v>32</v>
      </c>
      <c r="AX193" s="14" t="s">
        <v>76</v>
      </c>
      <c r="AY193" s="224" t="s">
        <v>154</v>
      </c>
    </row>
    <row r="194" spans="1:65" s="14" customFormat="1">
      <c r="B194" s="214"/>
      <c r="C194" s="215"/>
      <c r="D194" s="205" t="s">
        <v>162</v>
      </c>
      <c r="E194" s="216" t="s">
        <v>1</v>
      </c>
      <c r="F194" s="217" t="s">
        <v>747</v>
      </c>
      <c r="G194" s="215"/>
      <c r="H194" s="218">
        <v>0</v>
      </c>
      <c r="I194" s="219"/>
      <c r="J194" s="215"/>
      <c r="K194" s="215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162</v>
      </c>
      <c r="AU194" s="224" t="s">
        <v>93</v>
      </c>
      <c r="AV194" s="14" t="s">
        <v>93</v>
      </c>
      <c r="AW194" s="14" t="s">
        <v>32</v>
      </c>
      <c r="AX194" s="14" t="s">
        <v>76</v>
      </c>
      <c r="AY194" s="224" t="s">
        <v>154</v>
      </c>
    </row>
    <row r="195" spans="1:65" s="14" customFormat="1">
      <c r="B195" s="214"/>
      <c r="C195" s="215"/>
      <c r="D195" s="205" t="s">
        <v>162</v>
      </c>
      <c r="E195" s="216" t="s">
        <v>1</v>
      </c>
      <c r="F195" s="217" t="s">
        <v>748</v>
      </c>
      <c r="G195" s="215"/>
      <c r="H195" s="218">
        <v>2.15</v>
      </c>
      <c r="I195" s="219"/>
      <c r="J195" s="215"/>
      <c r="K195" s="215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162</v>
      </c>
      <c r="AU195" s="224" t="s">
        <v>93</v>
      </c>
      <c r="AV195" s="14" t="s">
        <v>93</v>
      </c>
      <c r="AW195" s="14" t="s">
        <v>32</v>
      </c>
      <c r="AX195" s="14" t="s">
        <v>76</v>
      </c>
      <c r="AY195" s="224" t="s">
        <v>154</v>
      </c>
    </row>
    <row r="196" spans="1:65" s="14" customFormat="1">
      <c r="B196" s="214"/>
      <c r="C196" s="215"/>
      <c r="D196" s="205" t="s">
        <v>162</v>
      </c>
      <c r="E196" s="216" t="s">
        <v>1</v>
      </c>
      <c r="F196" s="217" t="s">
        <v>749</v>
      </c>
      <c r="G196" s="215"/>
      <c r="H196" s="218">
        <v>2.633</v>
      </c>
      <c r="I196" s="219"/>
      <c r="J196" s="215"/>
      <c r="K196" s="215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162</v>
      </c>
      <c r="AU196" s="224" t="s">
        <v>93</v>
      </c>
      <c r="AV196" s="14" t="s">
        <v>93</v>
      </c>
      <c r="AW196" s="14" t="s">
        <v>32</v>
      </c>
      <c r="AX196" s="14" t="s">
        <v>76</v>
      </c>
      <c r="AY196" s="224" t="s">
        <v>154</v>
      </c>
    </row>
    <row r="197" spans="1:65" s="14" customFormat="1">
      <c r="B197" s="214"/>
      <c r="C197" s="215"/>
      <c r="D197" s="205" t="s">
        <v>162</v>
      </c>
      <c r="E197" s="216" t="s">
        <v>1</v>
      </c>
      <c r="F197" s="217" t="s">
        <v>750</v>
      </c>
      <c r="G197" s="215"/>
      <c r="H197" s="218">
        <v>6.8129999999999997</v>
      </c>
      <c r="I197" s="219"/>
      <c r="J197" s="215"/>
      <c r="K197" s="215"/>
      <c r="L197" s="220"/>
      <c r="M197" s="221"/>
      <c r="N197" s="222"/>
      <c r="O197" s="222"/>
      <c r="P197" s="222"/>
      <c r="Q197" s="222"/>
      <c r="R197" s="222"/>
      <c r="S197" s="222"/>
      <c r="T197" s="223"/>
      <c r="AT197" s="224" t="s">
        <v>162</v>
      </c>
      <c r="AU197" s="224" t="s">
        <v>93</v>
      </c>
      <c r="AV197" s="14" t="s">
        <v>93</v>
      </c>
      <c r="AW197" s="14" t="s">
        <v>32</v>
      </c>
      <c r="AX197" s="14" t="s">
        <v>76</v>
      </c>
      <c r="AY197" s="224" t="s">
        <v>154</v>
      </c>
    </row>
    <row r="198" spans="1:65" s="15" customFormat="1">
      <c r="B198" s="225"/>
      <c r="C198" s="226"/>
      <c r="D198" s="205" t="s">
        <v>162</v>
      </c>
      <c r="E198" s="227" t="s">
        <v>659</v>
      </c>
      <c r="F198" s="228" t="s">
        <v>189</v>
      </c>
      <c r="G198" s="226"/>
      <c r="H198" s="229">
        <v>12.763999999999999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AT198" s="235" t="s">
        <v>162</v>
      </c>
      <c r="AU198" s="235" t="s">
        <v>93</v>
      </c>
      <c r="AV198" s="15" t="s">
        <v>160</v>
      </c>
      <c r="AW198" s="15" t="s">
        <v>32</v>
      </c>
      <c r="AX198" s="15" t="s">
        <v>84</v>
      </c>
      <c r="AY198" s="235" t="s">
        <v>154</v>
      </c>
    </row>
    <row r="199" spans="1:65" s="2" customFormat="1" ht="33" customHeight="1">
      <c r="A199" s="35"/>
      <c r="B199" s="36"/>
      <c r="C199" s="189" t="s">
        <v>293</v>
      </c>
      <c r="D199" s="189" t="s">
        <v>156</v>
      </c>
      <c r="E199" s="190" t="s">
        <v>751</v>
      </c>
      <c r="F199" s="191" t="s">
        <v>752</v>
      </c>
      <c r="G199" s="192" t="s">
        <v>159</v>
      </c>
      <c r="H199" s="193">
        <v>37.381999999999998</v>
      </c>
      <c r="I199" s="194"/>
      <c r="J199" s="195">
        <f>ROUND(I199*H199,2)</f>
        <v>0</v>
      </c>
      <c r="K199" s="196"/>
      <c r="L199" s="40"/>
      <c r="M199" s="197" t="s">
        <v>1</v>
      </c>
      <c r="N199" s="198" t="s">
        <v>42</v>
      </c>
      <c r="O199" s="72"/>
      <c r="P199" s="199">
        <f>O199*H199</f>
        <v>0</v>
      </c>
      <c r="Q199" s="199">
        <v>1.23815085</v>
      </c>
      <c r="R199" s="199">
        <f>Q199*H199</f>
        <v>46.284555074700002</v>
      </c>
      <c r="S199" s="199">
        <v>0</v>
      </c>
      <c r="T199" s="20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1" t="s">
        <v>160</v>
      </c>
      <c r="AT199" s="201" t="s">
        <v>156</v>
      </c>
      <c r="AU199" s="201" t="s">
        <v>93</v>
      </c>
      <c r="AY199" s="18" t="s">
        <v>154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8" t="s">
        <v>93</v>
      </c>
      <c r="BK199" s="202">
        <f>ROUND(I199*H199,2)</f>
        <v>0</v>
      </c>
      <c r="BL199" s="18" t="s">
        <v>160</v>
      </c>
      <c r="BM199" s="201" t="s">
        <v>753</v>
      </c>
    </row>
    <row r="200" spans="1:65" s="14" customFormat="1">
      <c r="B200" s="214"/>
      <c r="C200" s="215"/>
      <c r="D200" s="205" t="s">
        <v>162</v>
      </c>
      <c r="E200" s="216" t="s">
        <v>1</v>
      </c>
      <c r="F200" s="217" t="s">
        <v>754</v>
      </c>
      <c r="G200" s="215"/>
      <c r="H200" s="218">
        <v>10.615</v>
      </c>
      <c r="I200" s="219"/>
      <c r="J200" s="215"/>
      <c r="K200" s="215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162</v>
      </c>
      <c r="AU200" s="224" t="s">
        <v>93</v>
      </c>
      <c r="AV200" s="14" t="s">
        <v>93</v>
      </c>
      <c r="AW200" s="14" t="s">
        <v>32</v>
      </c>
      <c r="AX200" s="14" t="s">
        <v>76</v>
      </c>
      <c r="AY200" s="224" t="s">
        <v>154</v>
      </c>
    </row>
    <row r="201" spans="1:65" s="14" customFormat="1">
      <c r="B201" s="214"/>
      <c r="C201" s="215"/>
      <c r="D201" s="205" t="s">
        <v>162</v>
      </c>
      <c r="E201" s="216" t="s">
        <v>1</v>
      </c>
      <c r="F201" s="217" t="s">
        <v>755</v>
      </c>
      <c r="G201" s="215"/>
      <c r="H201" s="218">
        <v>3.7909999999999999</v>
      </c>
      <c r="I201" s="219"/>
      <c r="J201" s="215"/>
      <c r="K201" s="215"/>
      <c r="L201" s="220"/>
      <c r="M201" s="221"/>
      <c r="N201" s="222"/>
      <c r="O201" s="222"/>
      <c r="P201" s="222"/>
      <c r="Q201" s="222"/>
      <c r="R201" s="222"/>
      <c r="S201" s="222"/>
      <c r="T201" s="223"/>
      <c r="AT201" s="224" t="s">
        <v>162</v>
      </c>
      <c r="AU201" s="224" t="s">
        <v>93</v>
      </c>
      <c r="AV201" s="14" t="s">
        <v>93</v>
      </c>
      <c r="AW201" s="14" t="s">
        <v>32</v>
      </c>
      <c r="AX201" s="14" t="s">
        <v>76</v>
      </c>
      <c r="AY201" s="224" t="s">
        <v>154</v>
      </c>
    </row>
    <row r="202" spans="1:65" s="14" customFormat="1">
      <c r="B202" s="214"/>
      <c r="C202" s="215"/>
      <c r="D202" s="205" t="s">
        <v>162</v>
      </c>
      <c r="E202" s="216" t="s">
        <v>1</v>
      </c>
      <c r="F202" s="217" t="s">
        <v>756</v>
      </c>
      <c r="G202" s="215"/>
      <c r="H202" s="218">
        <v>3.375</v>
      </c>
      <c r="I202" s="219"/>
      <c r="J202" s="215"/>
      <c r="K202" s="215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162</v>
      </c>
      <c r="AU202" s="224" t="s">
        <v>93</v>
      </c>
      <c r="AV202" s="14" t="s">
        <v>93</v>
      </c>
      <c r="AW202" s="14" t="s">
        <v>32</v>
      </c>
      <c r="AX202" s="14" t="s">
        <v>76</v>
      </c>
      <c r="AY202" s="224" t="s">
        <v>154</v>
      </c>
    </row>
    <row r="203" spans="1:65" s="14" customFormat="1">
      <c r="B203" s="214"/>
      <c r="C203" s="215"/>
      <c r="D203" s="205" t="s">
        <v>162</v>
      </c>
      <c r="E203" s="216" t="s">
        <v>1</v>
      </c>
      <c r="F203" s="217" t="s">
        <v>757</v>
      </c>
      <c r="G203" s="215"/>
      <c r="H203" s="218">
        <v>3.758</v>
      </c>
      <c r="I203" s="219"/>
      <c r="J203" s="215"/>
      <c r="K203" s="215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162</v>
      </c>
      <c r="AU203" s="224" t="s">
        <v>93</v>
      </c>
      <c r="AV203" s="14" t="s">
        <v>93</v>
      </c>
      <c r="AW203" s="14" t="s">
        <v>32</v>
      </c>
      <c r="AX203" s="14" t="s">
        <v>76</v>
      </c>
      <c r="AY203" s="224" t="s">
        <v>154</v>
      </c>
    </row>
    <row r="204" spans="1:65" s="14" customFormat="1">
      <c r="B204" s="214"/>
      <c r="C204" s="215"/>
      <c r="D204" s="205" t="s">
        <v>162</v>
      </c>
      <c r="E204" s="216" t="s">
        <v>1</v>
      </c>
      <c r="F204" s="217" t="s">
        <v>758</v>
      </c>
      <c r="G204" s="215"/>
      <c r="H204" s="218">
        <v>7.2830000000000004</v>
      </c>
      <c r="I204" s="219"/>
      <c r="J204" s="215"/>
      <c r="K204" s="215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162</v>
      </c>
      <c r="AU204" s="224" t="s">
        <v>93</v>
      </c>
      <c r="AV204" s="14" t="s">
        <v>93</v>
      </c>
      <c r="AW204" s="14" t="s">
        <v>32</v>
      </c>
      <c r="AX204" s="14" t="s">
        <v>76</v>
      </c>
      <c r="AY204" s="224" t="s">
        <v>154</v>
      </c>
    </row>
    <row r="205" spans="1:65" s="14" customFormat="1">
      <c r="B205" s="214"/>
      <c r="C205" s="215"/>
      <c r="D205" s="205" t="s">
        <v>162</v>
      </c>
      <c r="E205" s="216" t="s">
        <v>1</v>
      </c>
      <c r="F205" s="217" t="s">
        <v>759</v>
      </c>
      <c r="G205" s="215"/>
      <c r="H205" s="218">
        <v>2.2000000000000002</v>
      </c>
      <c r="I205" s="219"/>
      <c r="J205" s="215"/>
      <c r="K205" s="215"/>
      <c r="L205" s="220"/>
      <c r="M205" s="221"/>
      <c r="N205" s="222"/>
      <c r="O205" s="222"/>
      <c r="P205" s="222"/>
      <c r="Q205" s="222"/>
      <c r="R205" s="222"/>
      <c r="S205" s="222"/>
      <c r="T205" s="223"/>
      <c r="AT205" s="224" t="s">
        <v>162</v>
      </c>
      <c r="AU205" s="224" t="s">
        <v>93</v>
      </c>
      <c r="AV205" s="14" t="s">
        <v>93</v>
      </c>
      <c r="AW205" s="14" t="s">
        <v>32</v>
      </c>
      <c r="AX205" s="14" t="s">
        <v>76</v>
      </c>
      <c r="AY205" s="224" t="s">
        <v>154</v>
      </c>
    </row>
    <row r="206" spans="1:65" s="14" customFormat="1">
      <c r="B206" s="214"/>
      <c r="C206" s="215"/>
      <c r="D206" s="205" t="s">
        <v>162</v>
      </c>
      <c r="E206" s="216" t="s">
        <v>1</v>
      </c>
      <c r="F206" s="217" t="s">
        <v>760</v>
      </c>
      <c r="G206" s="215"/>
      <c r="H206" s="218">
        <v>3.0750000000000002</v>
      </c>
      <c r="I206" s="219"/>
      <c r="J206" s="215"/>
      <c r="K206" s="215"/>
      <c r="L206" s="220"/>
      <c r="M206" s="221"/>
      <c r="N206" s="222"/>
      <c r="O206" s="222"/>
      <c r="P206" s="222"/>
      <c r="Q206" s="222"/>
      <c r="R206" s="222"/>
      <c r="S206" s="222"/>
      <c r="T206" s="223"/>
      <c r="AT206" s="224" t="s">
        <v>162</v>
      </c>
      <c r="AU206" s="224" t="s">
        <v>93</v>
      </c>
      <c r="AV206" s="14" t="s">
        <v>93</v>
      </c>
      <c r="AW206" s="14" t="s">
        <v>32</v>
      </c>
      <c r="AX206" s="14" t="s">
        <v>76</v>
      </c>
      <c r="AY206" s="224" t="s">
        <v>154</v>
      </c>
    </row>
    <row r="207" spans="1:65" s="14" customFormat="1">
      <c r="B207" s="214"/>
      <c r="C207" s="215"/>
      <c r="D207" s="205" t="s">
        <v>162</v>
      </c>
      <c r="E207" s="216" t="s">
        <v>1</v>
      </c>
      <c r="F207" s="217" t="s">
        <v>761</v>
      </c>
      <c r="G207" s="215"/>
      <c r="H207" s="218">
        <v>3.2850000000000001</v>
      </c>
      <c r="I207" s="219"/>
      <c r="J207" s="215"/>
      <c r="K207" s="215"/>
      <c r="L207" s="220"/>
      <c r="M207" s="221"/>
      <c r="N207" s="222"/>
      <c r="O207" s="222"/>
      <c r="P207" s="222"/>
      <c r="Q207" s="222"/>
      <c r="R207" s="222"/>
      <c r="S207" s="222"/>
      <c r="T207" s="223"/>
      <c r="AT207" s="224" t="s">
        <v>162</v>
      </c>
      <c r="AU207" s="224" t="s">
        <v>93</v>
      </c>
      <c r="AV207" s="14" t="s">
        <v>93</v>
      </c>
      <c r="AW207" s="14" t="s">
        <v>32</v>
      </c>
      <c r="AX207" s="14" t="s">
        <v>76</v>
      </c>
      <c r="AY207" s="224" t="s">
        <v>154</v>
      </c>
    </row>
    <row r="208" spans="1:65" s="15" customFormat="1">
      <c r="B208" s="225"/>
      <c r="C208" s="226"/>
      <c r="D208" s="205" t="s">
        <v>162</v>
      </c>
      <c r="E208" s="227" t="s">
        <v>661</v>
      </c>
      <c r="F208" s="228" t="s">
        <v>189</v>
      </c>
      <c r="G208" s="226"/>
      <c r="H208" s="229">
        <v>37.381999999999998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AT208" s="235" t="s">
        <v>162</v>
      </c>
      <c r="AU208" s="235" t="s">
        <v>93</v>
      </c>
      <c r="AV208" s="15" t="s">
        <v>160</v>
      </c>
      <c r="AW208" s="15" t="s">
        <v>32</v>
      </c>
      <c r="AX208" s="15" t="s">
        <v>84</v>
      </c>
      <c r="AY208" s="235" t="s">
        <v>154</v>
      </c>
    </row>
    <row r="209" spans="1:65" s="2" customFormat="1" ht="24.2" customHeight="1">
      <c r="A209" s="35"/>
      <c r="B209" s="36"/>
      <c r="C209" s="189" t="s">
        <v>297</v>
      </c>
      <c r="D209" s="189" t="s">
        <v>156</v>
      </c>
      <c r="E209" s="190" t="s">
        <v>762</v>
      </c>
      <c r="F209" s="191" t="s">
        <v>763</v>
      </c>
      <c r="G209" s="192" t="s">
        <v>183</v>
      </c>
      <c r="H209" s="193">
        <v>17.074999999999999</v>
      </c>
      <c r="I209" s="194"/>
      <c r="J209" s="195">
        <f>ROUND(I209*H209,2)</f>
        <v>0</v>
      </c>
      <c r="K209" s="196"/>
      <c r="L209" s="40"/>
      <c r="M209" s="197" t="s">
        <v>1</v>
      </c>
      <c r="N209" s="198" t="s">
        <v>42</v>
      </c>
      <c r="O209" s="72"/>
      <c r="P209" s="199">
        <f>O209*H209</f>
        <v>0</v>
      </c>
      <c r="Q209" s="199">
        <v>2.4875600000000002</v>
      </c>
      <c r="R209" s="199">
        <f>Q209*H209</f>
        <v>42.475087000000002</v>
      </c>
      <c r="S209" s="199">
        <v>0</v>
      </c>
      <c r="T209" s="20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1" t="s">
        <v>160</v>
      </c>
      <c r="AT209" s="201" t="s">
        <v>156</v>
      </c>
      <c r="AU209" s="201" t="s">
        <v>93</v>
      </c>
      <c r="AY209" s="18" t="s">
        <v>154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8" t="s">
        <v>93</v>
      </c>
      <c r="BK209" s="202">
        <f>ROUND(I209*H209,2)</f>
        <v>0</v>
      </c>
      <c r="BL209" s="18" t="s">
        <v>160</v>
      </c>
      <c r="BM209" s="201" t="s">
        <v>764</v>
      </c>
    </row>
    <row r="210" spans="1:65" s="13" customFormat="1">
      <c r="B210" s="203"/>
      <c r="C210" s="204"/>
      <c r="D210" s="205" t="s">
        <v>162</v>
      </c>
      <c r="E210" s="206" t="s">
        <v>1</v>
      </c>
      <c r="F210" s="207" t="s">
        <v>765</v>
      </c>
      <c r="G210" s="204"/>
      <c r="H210" s="206" t="s">
        <v>1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162</v>
      </c>
      <c r="AU210" s="213" t="s">
        <v>93</v>
      </c>
      <c r="AV210" s="13" t="s">
        <v>84</v>
      </c>
      <c r="AW210" s="13" t="s">
        <v>32</v>
      </c>
      <c r="AX210" s="13" t="s">
        <v>76</v>
      </c>
      <c r="AY210" s="213" t="s">
        <v>154</v>
      </c>
    </row>
    <row r="211" spans="1:65" s="14" customFormat="1" ht="22.5">
      <c r="B211" s="214"/>
      <c r="C211" s="215"/>
      <c r="D211" s="205" t="s">
        <v>162</v>
      </c>
      <c r="E211" s="216" t="s">
        <v>1</v>
      </c>
      <c r="F211" s="217" t="s">
        <v>766</v>
      </c>
      <c r="G211" s="215"/>
      <c r="H211" s="218">
        <v>6.5380000000000003</v>
      </c>
      <c r="I211" s="219"/>
      <c r="J211" s="215"/>
      <c r="K211" s="215"/>
      <c r="L211" s="220"/>
      <c r="M211" s="221"/>
      <c r="N211" s="222"/>
      <c r="O211" s="222"/>
      <c r="P211" s="222"/>
      <c r="Q211" s="222"/>
      <c r="R211" s="222"/>
      <c r="S211" s="222"/>
      <c r="T211" s="223"/>
      <c r="AT211" s="224" t="s">
        <v>162</v>
      </c>
      <c r="AU211" s="224" t="s">
        <v>93</v>
      </c>
      <c r="AV211" s="14" t="s">
        <v>93</v>
      </c>
      <c r="AW211" s="14" t="s">
        <v>32</v>
      </c>
      <c r="AX211" s="14" t="s">
        <v>76</v>
      </c>
      <c r="AY211" s="224" t="s">
        <v>154</v>
      </c>
    </row>
    <row r="212" spans="1:65" s="14" customFormat="1">
      <c r="B212" s="214"/>
      <c r="C212" s="215"/>
      <c r="D212" s="205" t="s">
        <v>162</v>
      </c>
      <c r="E212" s="216" t="s">
        <v>1</v>
      </c>
      <c r="F212" s="217" t="s">
        <v>767</v>
      </c>
      <c r="G212" s="215"/>
      <c r="H212" s="218">
        <v>0.53200000000000003</v>
      </c>
      <c r="I212" s="219"/>
      <c r="J212" s="215"/>
      <c r="K212" s="215"/>
      <c r="L212" s="220"/>
      <c r="M212" s="221"/>
      <c r="N212" s="222"/>
      <c r="O212" s="222"/>
      <c r="P212" s="222"/>
      <c r="Q212" s="222"/>
      <c r="R212" s="222"/>
      <c r="S212" s="222"/>
      <c r="T212" s="223"/>
      <c r="AT212" s="224" t="s">
        <v>162</v>
      </c>
      <c r="AU212" s="224" t="s">
        <v>93</v>
      </c>
      <c r="AV212" s="14" t="s">
        <v>93</v>
      </c>
      <c r="AW212" s="14" t="s">
        <v>32</v>
      </c>
      <c r="AX212" s="14" t="s">
        <v>76</v>
      </c>
      <c r="AY212" s="224" t="s">
        <v>154</v>
      </c>
    </row>
    <row r="213" spans="1:65" s="14" customFormat="1">
      <c r="B213" s="214"/>
      <c r="C213" s="215"/>
      <c r="D213" s="205" t="s">
        <v>162</v>
      </c>
      <c r="E213" s="216" t="s">
        <v>1</v>
      </c>
      <c r="F213" s="217" t="s">
        <v>768</v>
      </c>
      <c r="G213" s="215"/>
      <c r="H213" s="218">
        <v>1.016</v>
      </c>
      <c r="I213" s="219"/>
      <c r="J213" s="215"/>
      <c r="K213" s="215"/>
      <c r="L213" s="220"/>
      <c r="M213" s="221"/>
      <c r="N213" s="222"/>
      <c r="O213" s="222"/>
      <c r="P213" s="222"/>
      <c r="Q213" s="222"/>
      <c r="R213" s="222"/>
      <c r="S213" s="222"/>
      <c r="T213" s="223"/>
      <c r="AT213" s="224" t="s">
        <v>162</v>
      </c>
      <c r="AU213" s="224" t="s">
        <v>93</v>
      </c>
      <c r="AV213" s="14" t="s">
        <v>93</v>
      </c>
      <c r="AW213" s="14" t="s">
        <v>32</v>
      </c>
      <c r="AX213" s="14" t="s">
        <v>76</v>
      </c>
      <c r="AY213" s="224" t="s">
        <v>154</v>
      </c>
    </row>
    <row r="214" spans="1:65" s="14" customFormat="1">
      <c r="B214" s="214"/>
      <c r="C214" s="215"/>
      <c r="D214" s="205" t="s">
        <v>162</v>
      </c>
      <c r="E214" s="216" t="s">
        <v>1</v>
      </c>
      <c r="F214" s="217" t="s">
        <v>769</v>
      </c>
      <c r="G214" s="215"/>
      <c r="H214" s="218">
        <v>2.0539999999999998</v>
      </c>
      <c r="I214" s="219"/>
      <c r="J214" s="215"/>
      <c r="K214" s="215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162</v>
      </c>
      <c r="AU214" s="224" t="s">
        <v>93</v>
      </c>
      <c r="AV214" s="14" t="s">
        <v>93</v>
      </c>
      <c r="AW214" s="14" t="s">
        <v>32</v>
      </c>
      <c r="AX214" s="14" t="s">
        <v>76</v>
      </c>
      <c r="AY214" s="224" t="s">
        <v>154</v>
      </c>
    </row>
    <row r="215" spans="1:65" s="14" customFormat="1" ht="33.75">
      <c r="B215" s="214"/>
      <c r="C215" s="215"/>
      <c r="D215" s="205" t="s">
        <v>162</v>
      </c>
      <c r="E215" s="216" t="s">
        <v>1</v>
      </c>
      <c r="F215" s="217" t="s">
        <v>770</v>
      </c>
      <c r="G215" s="215"/>
      <c r="H215" s="218">
        <v>2.7759999999999998</v>
      </c>
      <c r="I215" s="219"/>
      <c r="J215" s="215"/>
      <c r="K215" s="215"/>
      <c r="L215" s="220"/>
      <c r="M215" s="221"/>
      <c r="N215" s="222"/>
      <c r="O215" s="222"/>
      <c r="P215" s="222"/>
      <c r="Q215" s="222"/>
      <c r="R215" s="222"/>
      <c r="S215" s="222"/>
      <c r="T215" s="223"/>
      <c r="AT215" s="224" t="s">
        <v>162</v>
      </c>
      <c r="AU215" s="224" t="s">
        <v>93</v>
      </c>
      <c r="AV215" s="14" t="s">
        <v>93</v>
      </c>
      <c r="AW215" s="14" t="s">
        <v>32</v>
      </c>
      <c r="AX215" s="14" t="s">
        <v>76</v>
      </c>
      <c r="AY215" s="224" t="s">
        <v>154</v>
      </c>
    </row>
    <row r="216" spans="1:65" s="14" customFormat="1" ht="22.5">
      <c r="B216" s="214"/>
      <c r="C216" s="215"/>
      <c r="D216" s="205" t="s">
        <v>162</v>
      </c>
      <c r="E216" s="216" t="s">
        <v>1</v>
      </c>
      <c r="F216" s="217" t="s">
        <v>771</v>
      </c>
      <c r="G216" s="215"/>
      <c r="H216" s="218">
        <v>1.4319999999999999</v>
      </c>
      <c r="I216" s="219"/>
      <c r="J216" s="215"/>
      <c r="K216" s="215"/>
      <c r="L216" s="220"/>
      <c r="M216" s="221"/>
      <c r="N216" s="222"/>
      <c r="O216" s="222"/>
      <c r="P216" s="222"/>
      <c r="Q216" s="222"/>
      <c r="R216" s="222"/>
      <c r="S216" s="222"/>
      <c r="T216" s="223"/>
      <c r="AT216" s="224" t="s">
        <v>162</v>
      </c>
      <c r="AU216" s="224" t="s">
        <v>93</v>
      </c>
      <c r="AV216" s="14" t="s">
        <v>93</v>
      </c>
      <c r="AW216" s="14" t="s">
        <v>32</v>
      </c>
      <c r="AX216" s="14" t="s">
        <v>76</v>
      </c>
      <c r="AY216" s="224" t="s">
        <v>154</v>
      </c>
    </row>
    <row r="217" spans="1:65" s="14" customFormat="1">
      <c r="B217" s="214"/>
      <c r="C217" s="215"/>
      <c r="D217" s="205" t="s">
        <v>162</v>
      </c>
      <c r="E217" s="216" t="s">
        <v>1</v>
      </c>
      <c r="F217" s="217" t="s">
        <v>772</v>
      </c>
      <c r="G217" s="215"/>
      <c r="H217" s="218">
        <v>0.95299999999999996</v>
      </c>
      <c r="I217" s="219"/>
      <c r="J217" s="215"/>
      <c r="K217" s="215"/>
      <c r="L217" s="220"/>
      <c r="M217" s="221"/>
      <c r="N217" s="222"/>
      <c r="O217" s="222"/>
      <c r="P217" s="222"/>
      <c r="Q217" s="222"/>
      <c r="R217" s="222"/>
      <c r="S217" s="222"/>
      <c r="T217" s="223"/>
      <c r="AT217" s="224" t="s">
        <v>162</v>
      </c>
      <c r="AU217" s="224" t="s">
        <v>93</v>
      </c>
      <c r="AV217" s="14" t="s">
        <v>93</v>
      </c>
      <c r="AW217" s="14" t="s">
        <v>32</v>
      </c>
      <c r="AX217" s="14" t="s">
        <v>76</v>
      </c>
      <c r="AY217" s="224" t="s">
        <v>154</v>
      </c>
    </row>
    <row r="218" spans="1:65" s="14" customFormat="1">
      <c r="B218" s="214"/>
      <c r="C218" s="215"/>
      <c r="D218" s="205" t="s">
        <v>162</v>
      </c>
      <c r="E218" s="216" t="s">
        <v>1</v>
      </c>
      <c r="F218" s="217" t="s">
        <v>773</v>
      </c>
      <c r="G218" s="215"/>
      <c r="H218" s="218">
        <v>1.774</v>
      </c>
      <c r="I218" s="219"/>
      <c r="J218" s="215"/>
      <c r="K218" s="215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162</v>
      </c>
      <c r="AU218" s="224" t="s">
        <v>93</v>
      </c>
      <c r="AV218" s="14" t="s">
        <v>93</v>
      </c>
      <c r="AW218" s="14" t="s">
        <v>32</v>
      </c>
      <c r="AX218" s="14" t="s">
        <v>76</v>
      </c>
      <c r="AY218" s="224" t="s">
        <v>154</v>
      </c>
    </row>
    <row r="219" spans="1:65" s="15" customFormat="1">
      <c r="B219" s="225"/>
      <c r="C219" s="226"/>
      <c r="D219" s="205" t="s">
        <v>162</v>
      </c>
      <c r="E219" s="227" t="s">
        <v>1</v>
      </c>
      <c r="F219" s="228" t="s">
        <v>189</v>
      </c>
      <c r="G219" s="226"/>
      <c r="H219" s="229">
        <v>17.074999999999999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AT219" s="235" t="s">
        <v>162</v>
      </c>
      <c r="AU219" s="235" t="s">
        <v>93</v>
      </c>
      <c r="AV219" s="15" t="s">
        <v>160</v>
      </c>
      <c r="AW219" s="15" t="s">
        <v>32</v>
      </c>
      <c r="AX219" s="15" t="s">
        <v>84</v>
      </c>
      <c r="AY219" s="235" t="s">
        <v>154</v>
      </c>
    </row>
    <row r="220" spans="1:65" s="2" customFormat="1" ht="24.2" customHeight="1">
      <c r="A220" s="35"/>
      <c r="B220" s="36"/>
      <c r="C220" s="189" t="s">
        <v>310</v>
      </c>
      <c r="D220" s="189" t="s">
        <v>156</v>
      </c>
      <c r="E220" s="190" t="s">
        <v>774</v>
      </c>
      <c r="F220" s="191" t="s">
        <v>775</v>
      </c>
      <c r="G220" s="192" t="s">
        <v>209</v>
      </c>
      <c r="H220" s="193">
        <v>2.702</v>
      </c>
      <c r="I220" s="194"/>
      <c r="J220" s="195">
        <f>ROUND(I220*H220,2)</f>
        <v>0</v>
      </c>
      <c r="K220" s="196"/>
      <c r="L220" s="40"/>
      <c r="M220" s="197" t="s">
        <v>1</v>
      </c>
      <c r="N220" s="198" t="s">
        <v>42</v>
      </c>
      <c r="O220" s="72"/>
      <c r="P220" s="199">
        <f>O220*H220</f>
        <v>0</v>
      </c>
      <c r="Q220" s="199">
        <v>1.05940312</v>
      </c>
      <c r="R220" s="199">
        <f>Q220*H220</f>
        <v>2.8625072302399999</v>
      </c>
      <c r="S220" s="199">
        <v>0</v>
      </c>
      <c r="T220" s="20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1" t="s">
        <v>160</v>
      </c>
      <c r="AT220" s="201" t="s">
        <v>156</v>
      </c>
      <c r="AU220" s="201" t="s">
        <v>93</v>
      </c>
      <c r="AY220" s="18" t="s">
        <v>154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8" t="s">
        <v>93</v>
      </c>
      <c r="BK220" s="202">
        <f>ROUND(I220*H220,2)</f>
        <v>0</v>
      </c>
      <c r="BL220" s="18" t="s">
        <v>160</v>
      </c>
      <c r="BM220" s="201" t="s">
        <v>776</v>
      </c>
    </row>
    <row r="221" spans="1:65" s="14" customFormat="1">
      <c r="B221" s="214"/>
      <c r="C221" s="215"/>
      <c r="D221" s="205" t="s">
        <v>162</v>
      </c>
      <c r="E221" s="216" t="s">
        <v>1</v>
      </c>
      <c r="F221" s="217" t="s">
        <v>777</v>
      </c>
      <c r="G221" s="215"/>
      <c r="H221" s="218">
        <v>2.702</v>
      </c>
      <c r="I221" s="219"/>
      <c r="J221" s="215"/>
      <c r="K221" s="215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162</v>
      </c>
      <c r="AU221" s="224" t="s">
        <v>93</v>
      </c>
      <c r="AV221" s="14" t="s">
        <v>93</v>
      </c>
      <c r="AW221" s="14" t="s">
        <v>32</v>
      </c>
      <c r="AX221" s="14" t="s">
        <v>84</v>
      </c>
      <c r="AY221" s="224" t="s">
        <v>154</v>
      </c>
    </row>
    <row r="222" spans="1:65" s="12" customFormat="1" ht="22.9" customHeight="1">
      <c r="B222" s="173"/>
      <c r="C222" s="174"/>
      <c r="D222" s="175" t="s">
        <v>75</v>
      </c>
      <c r="E222" s="187" t="s">
        <v>97</v>
      </c>
      <c r="F222" s="187" t="s">
        <v>249</v>
      </c>
      <c r="G222" s="174"/>
      <c r="H222" s="174"/>
      <c r="I222" s="177"/>
      <c r="J222" s="188">
        <f>BK222</f>
        <v>0</v>
      </c>
      <c r="K222" s="174"/>
      <c r="L222" s="179"/>
      <c r="M222" s="180"/>
      <c r="N222" s="181"/>
      <c r="O222" s="181"/>
      <c r="P222" s="182">
        <f>P223</f>
        <v>0</v>
      </c>
      <c r="Q222" s="181"/>
      <c r="R222" s="182">
        <f>R223</f>
        <v>0.29627999999999999</v>
      </c>
      <c r="S222" s="181"/>
      <c r="T222" s="183">
        <f>T223</f>
        <v>0</v>
      </c>
      <c r="AR222" s="184" t="s">
        <v>84</v>
      </c>
      <c r="AT222" s="185" t="s">
        <v>75</v>
      </c>
      <c r="AU222" s="185" t="s">
        <v>84</v>
      </c>
      <c r="AY222" s="184" t="s">
        <v>154</v>
      </c>
      <c r="BK222" s="186">
        <f>BK223</f>
        <v>0</v>
      </c>
    </row>
    <row r="223" spans="1:65" s="2" customFormat="1" ht="21.75" customHeight="1">
      <c r="A223" s="35"/>
      <c r="B223" s="36"/>
      <c r="C223" s="189" t="s">
        <v>316</v>
      </c>
      <c r="D223" s="189" t="s">
        <v>156</v>
      </c>
      <c r="E223" s="190" t="s">
        <v>778</v>
      </c>
      <c r="F223" s="191" t="s">
        <v>779</v>
      </c>
      <c r="G223" s="192" t="s">
        <v>319</v>
      </c>
      <c r="H223" s="193">
        <v>9</v>
      </c>
      <c r="I223" s="194"/>
      <c r="J223" s="195">
        <f>ROUND(I223*H223,2)</f>
        <v>0</v>
      </c>
      <c r="K223" s="196"/>
      <c r="L223" s="40"/>
      <c r="M223" s="197" t="s">
        <v>1</v>
      </c>
      <c r="N223" s="198" t="s">
        <v>42</v>
      </c>
      <c r="O223" s="72"/>
      <c r="P223" s="199">
        <f>O223*H223</f>
        <v>0</v>
      </c>
      <c r="Q223" s="199">
        <v>3.2919999999999998E-2</v>
      </c>
      <c r="R223" s="199">
        <f>Q223*H223</f>
        <v>0.29627999999999999</v>
      </c>
      <c r="S223" s="199">
        <v>0</v>
      </c>
      <c r="T223" s="20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1" t="s">
        <v>160</v>
      </c>
      <c r="AT223" s="201" t="s">
        <v>156</v>
      </c>
      <c r="AU223" s="201" t="s">
        <v>93</v>
      </c>
      <c r="AY223" s="18" t="s">
        <v>154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8" t="s">
        <v>93</v>
      </c>
      <c r="BK223" s="202">
        <f>ROUND(I223*H223,2)</f>
        <v>0</v>
      </c>
      <c r="BL223" s="18" t="s">
        <v>160</v>
      </c>
      <c r="BM223" s="201" t="s">
        <v>780</v>
      </c>
    </row>
    <row r="224" spans="1:65" s="12" customFormat="1" ht="22.9" customHeight="1">
      <c r="B224" s="173"/>
      <c r="C224" s="174"/>
      <c r="D224" s="175" t="s">
        <v>75</v>
      </c>
      <c r="E224" s="187" t="s">
        <v>160</v>
      </c>
      <c r="F224" s="187" t="s">
        <v>781</v>
      </c>
      <c r="G224" s="174"/>
      <c r="H224" s="174"/>
      <c r="I224" s="177"/>
      <c r="J224" s="188">
        <f>BK224</f>
        <v>0</v>
      </c>
      <c r="K224" s="174"/>
      <c r="L224" s="179"/>
      <c r="M224" s="180"/>
      <c r="N224" s="181"/>
      <c r="O224" s="181"/>
      <c r="P224" s="182">
        <f>SUM(P225:P233)</f>
        <v>0</v>
      </c>
      <c r="Q224" s="181"/>
      <c r="R224" s="182">
        <f>SUM(R225:R233)</f>
        <v>17.163797537640001</v>
      </c>
      <c r="S224" s="181"/>
      <c r="T224" s="183">
        <f>SUM(T225:T233)</f>
        <v>0</v>
      </c>
      <c r="AR224" s="184" t="s">
        <v>84</v>
      </c>
      <c r="AT224" s="185" t="s">
        <v>75</v>
      </c>
      <c r="AU224" s="185" t="s">
        <v>84</v>
      </c>
      <c r="AY224" s="184" t="s">
        <v>154</v>
      </c>
      <c r="BK224" s="186">
        <f>SUM(BK225:BK233)</f>
        <v>0</v>
      </c>
    </row>
    <row r="225" spans="1:65" s="2" customFormat="1" ht="21.75" customHeight="1">
      <c r="A225" s="35"/>
      <c r="B225" s="36"/>
      <c r="C225" s="189" t="s">
        <v>322</v>
      </c>
      <c r="D225" s="189" t="s">
        <v>156</v>
      </c>
      <c r="E225" s="190" t="s">
        <v>782</v>
      </c>
      <c r="F225" s="191" t="s">
        <v>783</v>
      </c>
      <c r="G225" s="192" t="s">
        <v>183</v>
      </c>
      <c r="H225" s="193">
        <v>3.9</v>
      </c>
      <c r="I225" s="194"/>
      <c r="J225" s="195">
        <f>ROUND(I225*H225,2)</f>
        <v>0</v>
      </c>
      <c r="K225" s="196"/>
      <c r="L225" s="40"/>
      <c r="M225" s="197" t="s">
        <v>1</v>
      </c>
      <c r="N225" s="198" t="s">
        <v>42</v>
      </c>
      <c r="O225" s="72"/>
      <c r="P225" s="199">
        <f>O225*H225</f>
        <v>0</v>
      </c>
      <c r="Q225" s="199">
        <v>2.50194574</v>
      </c>
      <c r="R225" s="199">
        <f>Q225*H225</f>
        <v>9.7575883860000001</v>
      </c>
      <c r="S225" s="199">
        <v>0</v>
      </c>
      <c r="T225" s="20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1" t="s">
        <v>160</v>
      </c>
      <c r="AT225" s="201" t="s">
        <v>156</v>
      </c>
      <c r="AU225" s="201" t="s">
        <v>93</v>
      </c>
      <c r="AY225" s="18" t="s">
        <v>154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8" t="s">
        <v>93</v>
      </c>
      <c r="BK225" s="202">
        <f>ROUND(I225*H225,2)</f>
        <v>0</v>
      </c>
      <c r="BL225" s="18" t="s">
        <v>160</v>
      </c>
      <c r="BM225" s="201" t="s">
        <v>784</v>
      </c>
    </row>
    <row r="226" spans="1:65" s="13" customFormat="1">
      <c r="B226" s="203"/>
      <c r="C226" s="204"/>
      <c r="D226" s="205" t="s">
        <v>162</v>
      </c>
      <c r="E226" s="206" t="s">
        <v>1</v>
      </c>
      <c r="F226" s="207" t="s">
        <v>785</v>
      </c>
      <c r="G226" s="204"/>
      <c r="H226" s="206" t="s">
        <v>1</v>
      </c>
      <c r="I226" s="208"/>
      <c r="J226" s="204"/>
      <c r="K226" s="204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162</v>
      </c>
      <c r="AU226" s="213" t="s">
        <v>93</v>
      </c>
      <c r="AV226" s="13" t="s">
        <v>84</v>
      </c>
      <c r="AW226" s="13" t="s">
        <v>32</v>
      </c>
      <c r="AX226" s="13" t="s">
        <v>76</v>
      </c>
      <c r="AY226" s="213" t="s">
        <v>154</v>
      </c>
    </row>
    <row r="227" spans="1:65" s="14" customFormat="1">
      <c r="B227" s="214"/>
      <c r="C227" s="215"/>
      <c r="D227" s="205" t="s">
        <v>162</v>
      </c>
      <c r="E227" s="216" t="s">
        <v>1</v>
      </c>
      <c r="F227" s="217" t="s">
        <v>786</v>
      </c>
      <c r="G227" s="215"/>
      <c r="H227" s="218">
        <v>3.9</v>
      </c>
      <c r="I227" s="219"/>
      <c r="J227" s="215"/>
      <c r="K227" s="215"/>
      <c r="L227" s="220"/>
      <c r="M227" s="221"/>
      <c r="N227" s="222"/>
      <c r="O227" s="222"/>
      <c r="P227" s="222"/>
      <c r="Q227" s="222"/>
      <c r="R227" s="222"/>
      <c r="S227" s="222"/>
      <c r="T227" s="223"/>
      <c r="AT227" s="224" t="s">
        <v>162</v>
      </c>
      <c r="AU227" s="224" t="s">
        <v>93</v>
      </c>
      <c r="AV227" s="14" t="s">
        <v>93</v>
      </c>
      <c r="AW227" s="14" t="s">
        <v>32</v>
      </c>
      <c r="AX227" s="14" t="s">
        <v>84</v>
      </c>
      <c r="AY227" s="224" t="s">
        <v>154</v>
      </c>
    </row>
    <row r="228" spans="1:65" s="2" customFormat="1" ht="24.2" customHeight="1">
      <c r="A228" s="35"/>
      <c r="B228" s="36"/>
      <c r="C228" s="189" t="s">
        <v>328</v>
      </c>
      <c r="D228" s="189" t="s">
        <v>156</v>
      </c>
      <c r="E228" s="190" t="s">
        <v>787</v>
      </c>
      <c r="F228" s="191" t="s">
        <v>788</v>
      </c>
      <c r="G228" s="192" t="s">
        <v>209</v>
      </c>
      <c r="H228" s="193">
        <v>0.1</v>
      </c>
      <c r="I228" s="194"/>
      <c r="J228" s="195">
        <f>ROUND(I228*H228,2)</f>
        <v>0</v>
      </c>
      <c r="K228" s="196"/>
      <c r="L228" s="40"/>
      <c r="M228" s="197" t="s">
        <v>1</v>
      </c>
      <c r="N228" s="198" t="s">
        <v>42</v>
      </c>
      <c r="O228" s="72"/>
      <c r="P228" s="199">
        <f>O228*H228</f>
        <v>0</v>
      </c>
      <c r="Q228" s="199">
        <v>1.0492724</v>
      </c>
      <c r="R228" s="199">
        <f>Q228*H228</f>
        <v>0.10492724</v>
      </c>
      <c r="S228" s="199">
        <v>0</v>
      </c>
      <c r="T228" s="200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1" t="s">
        <v>160</v>
      </c>
      <c r="AT228" s="201" t="s">
        <v>156</v>
      </c>
      <c r="AU228" s="201" t="s">
        <v>93</v>
      </c>
      <c r="AY228" s="18" t="s">
        <v>154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8" t="s">
        <v>93</v>
      </c>
      <c r="BK228" s="202">
        <f>ROUND(I228*H228,2)</f>
        <v>0</v>
      </c>
      <c r="BL228" s="18" t="s">
        <v>160</v>
      </c>
      <c r="BM228" s="201" t="s">
        <v>789</v>
      </c>
    </row>
    <row r="229" spans="1:65" s="2" customFormat="1" ht="24.2" customHeight="1">
      <c r="A229" s="35"/>
      <c r="B229" s="36"/>
      <c r="C229" s="189" t="s">
        <v>333</v>
      </c>
      <c r="D229" s="189" t="s">
        <v>156</v>
      </c>
      <c r="E229" s="190" t="s">
        <v>790</v>
      </c>
      <c r="F229" s="191" t="s">
        <v>791</v>
      </c>
      <c r="G229" s="192" t="s">
        <v>159</v>
      </c>
      <c r="H229" s="193">
        <v>3</v>
      </c>
      <c r="I229" s="194"/>
      <c r="J229" s="195">
        <f>ROUND(I229*H229,2)</f>
        <v>0</v>
      </c>
      <c r="K229" s="196"/>
      <c r="L229" s="40"/>
      <c r="M229" s="197" t="s">
        <v>1</v>
      </c>
      <c r="N229" s="198" t="s">
        <v>42</v>
      </c>
      <c r="O229" s="72"/>
      <c r="P229" s="199">
        <f>O229*H229</f>
        <v>0</v>
      </c>
      <c r="Q229" s="199">
        <v>1.2958216E-2</v>
      </c>
      <c r="R229" s="199">
        <f>Q229*H229</f>
        <v>3.8874647999999998E-2</v>
      </c>
      <c r="S229" s="199">
        <v>0</v>
      </c>
      <c r="T229" s="20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1" t="s">
        <v>160</v>
      </c>
      <c r="AT229" s="201" t="s">
        <v>156</v>
      </c>
      <c r="AU229" s="201" t="s">
        <v>93</v>
      </c>
      <c r="AY229" s="18" t="s">
        <v>154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8" t="s">
        <v>93</v>
      </c>
      <c r="BK229" s="202">
        <f>ROUND(I229*H229,2)</f>
        <v>0</v>
      </c>
      <c r="BL229" s="18" t="s">
        <v>160</v>
      </c>
      <c r="BM229" s="201" t="s">
        <v>792</v>
      </c>
    </row>
    <row r="230" spans="1:65" s="2" customFormat="1" ht="24.2" customHeight="1">
      <c r="A230" s="35"/>
      <c r="B230" s="36"/>
      <c r="C230" s="189" t="s">
        <v>342</v>
      </c>
      <c r="D230" s="189" t="s">
        <v>156</v>
      </c>
      <c r="E230" s="190" t="s">
        <v>793</v>
      </c>
      <c r="F230" s="191" t="s">
        <v>794</v>
      </c>
      <c r="G230" s="192" t="s">
        <v>159</v>
      </c>
      <c r="H230" s="193">
        <v>3</v>
      </c>
      <c r="I230" s="194"/>
      <c r="J230" s="195">
        <f>ROUND(I230*H230,2)</f>
        <v>0</v>
      </c>
      <c r="K230" s="196"/>
      <c r="L230" s="40"/>
      <c r="M230" s="197" t="s">
        <v>1</v>
      </c>
      <c r="N230" s="198" t="s">
        <v>42</v>
      </c>
      <c r="O230" s="72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1" t="s">
        <v>160</v>
      </c>
      <c r="AT230" s="201" t="s">
        <v>156</v>
      </c>
      <c r="AU230" s="201" t="s">
        <v>93</v>
      </c>
      <c r="AY230" s="18" t="s">
        <v>154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8" t="s">
        <v>93</v>
      </c>
      <c r="BK230" s="202">
        <f>ROUND(I230*H230,2)</f>
        <v>0</v>
      </c>
      <c r="BL230" s="18" t="s">
        <v>160</v>
      </c>
      <c r="BM230" s="201" t="s">
        <v>795</v>
      </c>
    </row>
    <row r="231" spans="1:65" s="2" customFormat="1" ht="24.2" customHeight="1">
      <c r="A231" s="35"/>
      <c r="B231" s="36"/>
      <c r="C231" s="189" t="s">
        <v>350</v>
      </c>
      <c r="D231" s="189" t="s">
        <v>156</v>
      </c>
      <c r="E231" s="190" t="s">
        <v>796</v>
      </c>
      <c r="F231" s="191" t="s">
        <v>797</v>
      </c>
      <c r="G231" s="192" t="s">
        <v>226</v>
      </c>
      <c r="H231" s="193">
        <v>17.274999999999999</v>
      </c>
      <c r="I231" s="194"/>
      <c r="J231" s="195">
        <f>ROUND(I231*H231,2)</f>
        <v>0</v>
      </c>
      <c r="K231" s="196"/>
      <c r="L231" s="40"/>
      <c r="M231" s="197" t="s">
        <v>1</v>
      </c>
      <c r="N231" s="198" t="s">
        <v>42</v>
      </c>
      <c r="O231" s="72"/>
      <c r="P231" s="199">
        <f>O231*H231</f>
        <v>0</v>
      </c>
      <c r="Q231" s="199">
        <v>0.42039984159999999</v>
      </c>
      <c r="R231" s="199">
        <f>Q231*H231</f>
        <v>7.2624072636399992</v>
      </c>
      <c r="S231" s="199">
        <v>0</v>
      </c>
      <c r="T231" s="200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1" t="s">
        <v>160</v>
      </c>
      <c r="AT231" s="201" t="s">
        <v>156</v>
      </c>
      <c r="AU231" s="201" t="s">
        <v>93</v>
      </c>
      <c r="AY231" s="18" t="s">
        <v>154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8" t="s">
        <v>93</v>
      </c>
      <c r="BK231" s="202">
        <f>ROUND(I231*H231,2)</f>
        <v>0</v>
      </c>
      <c r="BL231" s="18" t="s">
        <v>160</v>
      </c>
      <c r="BM231" s="201" t="s">
        <v>798</v>
      </c>
    </row>
    <row r="232" spans="1:65" s="13" customFormat="1">
      <c r="B232" s="203"/>
      <c r="C232" s="204"/>
      <c r="D232" s="205" t="s">
        <v>162</v>
      </c>
      <c r="E232" s="206" t="s">
        <v>1</v>
      </c>
      <c r="F232" s="207" t="s">
        <v>799</v>
      </c>
      <c r="G232" s="204"/>
      <c r="H232" s="206" t="s">
        <v>1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162</v>
      </c>
      <c r="AU232" s="213" t="s">
        <v>93</v>
      </c>
      <c r="AV232" s="13" t="s">
        <v>84</v>
      </c>
      <c r="AW232" s="13" t="s">
        <v>32</v>
      </c>
      <c r="AX232" s="13" t="s">
        <v>76</v>
      </c>
      <c r="AY232" s="213" t="s">
        <v>154</v>
      </c>
    </row>
    <row r="233" spans="1:65" s="14" customFormat="1">
      <c r="B233" s="214"/>
      <c r="C233" s="215"/>
      <c r="D233" s="205" t="s">
        <v>162</v>
      </c>
      <c r="E233" s="216" t="s">
        <v>1</v>
      </c>
      <c r="F233" s="217" t="s">
        <v>800</v>
      </c>
      <c r="G233" s="215"/>
      <c r="H233" s="218">
        <v>17.274999999999999</v>
      </c>
      <c r="I233" s="219"/>
      <c r="J233" s="215"/>
      <c r="K233" s="215"/>
      <c r="L233" s="220"/>
      <c r="M233" s="221"/>
      <c r="N233" s="222"/>
      <c r="O233" s="222"/>
      <c r="P233" s="222"/>
      <c r="Q233" s="222"/>
      <c r="R233" s="222"/>
      <c r="S233" s="222"/>
      <c r="T233" s="223"/>
      <c r="AT233" s="224" t="s">
        <v>162</v>
      </c>
      <c r="AU233" s="224" t="s">
        <v>93</v>
      </c>
      <c r="AV233" s="14" t="s">
        <v>93</v>
      </c>
      <c r="AW233" s="14" t="s">
        <v>32</v>
      </c>
      <c r="AX233" s="14" t="s">
        <v>84</v>
      </c>
      <c r="AY233" s="224" t="s">
        <v>154</v>
      </c>
    </row>
    <row r="234" spans="1:65" s="12" customFormat="1" ht="22.9" customHeight="1">
      <c r="B234" s="173"/>
      <c r="C234" s="174"/>
      <c r="D234" s="175" t="s">
        <v>75</v>
      </c>
      <c r="E234" s="187" t="s">
        <v>180</v>
      </c>
      <c r="F234" s="187" t="s">
        <v>801</v>
      </c>
      <c r="G234" s="174"/>
      <c r="H234" s="174"/>
      <c r="I234" s="177"/>
      <c r="J234" s="188">
        <f>BK234</f>
        <v>0</v>
      </c>
      <c r="K234" s="174"/>
      <c r="L234" s="179"/>
      <c r="M234" s="180"/>
      <c r="N234" s="181"/>
      <c r="O234" s="181"/>
      <c r="P234" s="182">
        <f>SUM(P235:P251)</f>
        <v>0</v>
      </c>
      <c r="Q234" s="181"/>
      <c r="R234" s="182">
        <f>SUM(R235:R251)</f>
        <v>15.278391635199998</v>
      </c>
      <c r="S234" s="181"/>
      <c r="T234" s="183">
        <f>SUM(T235:T251)</f>
        <v>0</v>
      </c>
      <c r="AR234" s="184" t="s">
        <v>84</v>
      </c>
      <c r="AT234" s="185" t="s">
        <v>75</v>
      </c>
      <c r="AU234" s="185" t="s">
        <v>84</v>
      </c>
      <c r="AY234" s="184" t="s">
        <v>154</v>
      </c>
      <c r="BK234" s="186">
        <f>SUM(BK235:BK251)</f>
        <v>0</v>
      </c>
    </row>
    <row r="235" spans="1:65" s="2" customFormat="1" ht="24.2" customHeight="1">
      <c r="A235" s="35"/>
      <c r="B235" s="36"/>
      <c r="C235" s="189" t="s">
        <v>357</v>
      </c>
      <c r="D235" s="189" t="s">
        <v>156</v>
      </c>
      <c r="E235" s="190" t="s">
        <v>802</v>
      </c>
      <c r="F235" s="191" t="s">
        <v>803</v>
      </c>
      <c r="G235" s="192" t="s">
        <v>159</v>
      </c>
      <c r="H235" s="193">
        <v>3.036</v>
      </c>
      <c r="I235" s="194"/>
      <c r="J235" s="195">
        <f>ROUND(I235*H235,2)</f>
        <v>0</v>
      </c>
      <c r="K235" s="196"/>
      <c r="L235" s="40"/>
      <c r="M235" s="197" t="s">
        <v>1</v>
      </c>
      <c r="N235" s="198" t="s">
        <v>42</v>
      </c>
      <c r="O235" s="72"/>
      <c r="P235" s="199">
        <f>O235*H235</f>
        <v>0</v>
      </c>
      <c r="Q235" s="199">
        <v>9.1999999999999998E-2</v>
      </c>
      <c r="R235" s="199">
        <f>Q235*H235</f>
        <v>0.279312</v>
      </c>
      <c r="S235" s="199">
        <v>0</v>
      </c>
      <c r="T235" s="20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1" t="s">
        <v>160</v>
      </c>
      <c r="AT235" s="201" t="s">
        <v>156</v>
      </c>
      <c r="AU235" s="201" t="s">
        <v>93</v>
      </c>
      <c r="AY235" s="18" t="s">
        <v>154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8" t="s">
        <v>93</v>
      </c>
      <c r="BK235" s="202">
        <f>ROUND(I235*H235,2)</f>
        <v>0</v>
      </c>
      <c r="BL235" s="18" t="s">
        <v>160</v>
      </c>
      <c r="BM235" s="201" t="s">
        <v>804</v>
      </c>
    </row>
    <row r="236" spans="1:65" s="13" customFormat="1">
      <c r="B236" s="203"/>
      <c r="C236" s="204"/>
      <c r="D236" s="205" t="s">
        <v>162</v>
      </c>
      <c r="E236" s="206" t="s">
        <v>1</v>
      </c>
      <c r="F236" s="207" t="s">
        <v>805</v>
      </c>
      <c r="G236" s="204"/>
      <c r="H236" s="206" t="s">
        <v>1</v>
      </c>
      <c r="I236" s="208"/>
      <c r="J236" s="204"/>
      <c r="K236" s="204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162</v>
      </c>
      <c r="AU236" s="213" t="s">
        <v>93</v>
      </c>
      <c r="AV236" s="13" t="s">
        <v>84</v>
      </c>
      <c r="AW236" s="13" t="s">
        <v>32</v>
      </c>
      <c r="AX236" s="13" t="s">
        <v>76</v>
      </c>
      <c r="AY236" s="213" t="s">
        <v>154</v>
      </c>
    </row>
    <row r="237" spans="1:65" s="14" customFormat="1">
      <c r="B237" s="214"/>
      <c r="C237" s="215"/>
      <c r="D237" s="205" t="s">
        <v>162</v>
      </c>
      <c r="E237" s="216" t="s">
        <v>1</v>
      </c>
      <c r="F237" s="217" t="s">
        <v>652</v>
      </c>
      <c r="G237" s="215"/>
      <c r="H237" s="218">
        <v>3.036</v>
      </c>
      <c r="I237" s="219"/>
      <c r="J237" s="215"/>
      <c r="K237" s="215"/>
      <c r="L237" s="220"/>
      <c r="M237" s="221"/>
      <c r="N237" s="222"/>
      <c r="O237" s="222"/>
      <c r="P237" s="222"/>
      <c r="Q237" s="222"/>
      <c r="R237" s="222"/>
      <c r="S237" s="222"/>
      <c r="T237" s="223"/>
      <c r="AT237" s="224" t="s">
        <v>162</v>
      </c>
      <c r="AU237" s="224" t="s">
        <v>93</v>
      </c>
      <c r="AV237" s="14" t="s">
        <v>93</v>
      </c>
      <c r="AW237" s="14" t="s">
        <v>32</v>
      </c>
      <c r="AX237" s="14" t="s">
        <v>84</v>
      </c>
      <c r="AY237" s="224" t="s">
        <v>154</v>
      </c>
    </row>
    <row r="238" spans="1:65" s="2" customFormat="1" ht="24.2" customHeight="1">
      <c r="A238" s="35"/>
      <c r="B238" s="36"/>
      <c r="C238" s="189" t="s">
        <v>361</v>
      </c>
      <c r="D238" s="189" t="s">
        <v>156</v>
      </c>
      <c r="E238" s="190" t="s">
        <v>806</v>
      </c>
      <c r="F238" s="191" t="s">
        <v>807</v>
      </c>
      <c r="G238" s="192" t="s">
        <v>159</v>
      </c>
      <c r="H238" s="193">
        <v>19.707999999999998</v>
      </c>
      <c r="I238" s="194"/>
      <c r="J238" s="195">
        <f>ROUND(I238*H238,2)</f>
        <v>0</v>
      </c>
      <c r="K238" s="196"/>
      <c r="L238" s="40"/>
      <c r="M238" s="197" t="s">
        <v>1</v>
      </c>
      <c r="N238" s="198" t="s">
        <v>42</v>
      </c>
      <c r="O238" s="72"/>
      <c r="P238" s="199">
        <f>O238*H238</f>
        <v>0</v>
      </c>
      <c r="Q238" s="199">
        <v>0.106</v>
      </c>
      <c r="R238" s="199">
        <f>Q238*H238</f>
        <v>2.0890479999999996</v>
      </c>
      <c r="S238" s="199">
        <v>0</v>
      </c>
      <c r="T238" s="200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1" t="s">
        <v>160</v>
      </c>
      <c r="AT238" s="201" t="s">
        <v>156</v>
      </c>
      <c r="AU238" s="201" t="s">
        <v>93</v>
      </c>
      <c r="AY238" s="18" t="s">
        <v>154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18" t="s">
        <v>93</v>
      </c>
      <c r="BK238" s="202">
        <f>ROUND(I238*H238,2)</f>
        <v>0</v>
      </c>
      <c r="BL238" s="18" t="s">
        <v>160</v>
      </c>
      <c r="BM238" s="201" t="s">
        <v>808</v>
      </c>
    </row>
    <row r="239" spans="1:65" s="14" customFormat="1">
      <c r="B239" s="214"/>
      <c r="C239" s="215"/>
      <c r="D239" s="205" t="s">
        <v>162</v>
      </c>
      <c r="E239" s="216" t="s">
        <v>1</v>
      </c>
      <c r="F239" s="217" t="s">
        <v>809</v>
      </c>
      <c r="G239" s="215"/>
      <c r="H239" s="218">
        <v>19.707999999999998</v>
      </c>
      <c r="I239" s="219"/>
      <c r="J239" s="215"/>
      <c r="K239" s="215"/>
      <c r="L239" s="220"/>
      <c r="M239" s="221"/>
      <c r="N239" s="222"/>
      <c r="O239" s="222"/>
      <c r="P239" s="222"/>
      <c r="Q239" s="222"/>
      <c r="R239" s="222"/>
      <c r="S239" s="222"/>
      <c r="T239" s="223"/>
      <c r="AT239" s="224" t="s">
        <v>162</v>
      </c>
      <c r="AU239" s="224" t="s">
        <v>93</v>
      </c>
      <c r="AV239" s="14" t="s">
        <v>93</v>
      </c>
      <c r="AW239" s="14" t="s">
        <v>32</v>
      </c>
      <c r="AX239" s="14" t="s">
        <v>84</v>
      </c>
      <c r="AY239" s="224" t="s">
        <v>154</v>
      </c>
    </row>
    <row r="240" spans="1:65" s="2" customFormat="1" ht="24.2" customHeight="1">
      <c r="A240" s="35"/>
      <c r="B240" s="36"/>
      <c r="C240" s="189" t="s">
        <v>365</v>
      </c>
      <c r="D240" s="189" t="s">
        <v>156</v>
      </c>
      <c r="E240" s="190" t="s">
        <v>810</v>
      </c>
      <c r="F240" s="191" t="s">
        <v>811</v>
      </c>
      <c r="G240" s="192" t="s">
        <v>159</v>
      </c>
      <c r="H240" s="193">
        <v>10.481999999999999</v>
      </c>
      <c r="I240" s="194"/>
      <c r="J240" s="195">
        <f>ROUND(I240*H240,2)</f>
        <v>0</v>
      </c>
      <c r="K240" s="196"/>
      <c r="L240" s="40"/>
      <c r="M240" s="197" t="s">
        <v>1</v>
      </c>
      <c r="N240" s="198" t="s">
        <v>42</v>
      </c>
      <c r="O240" s="72"/>
      <c r="P240" s="199">
        <f>O240*H240</f>
        <v>0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1" t="s">
        <v>160</v>
      </c>
      <c r="AT240" s="201" t="s">
        <v>156</v>
      </c>
      <c r="AU240" s="201" t="s">
        <v>93</v>
      </c>
      <c r="AY240" s="18" t="s">
        <v>154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18" t="s">
        <v>93</v>
      </c>
      <c r="BK240" s="202">
        <f>ROUND(I240*H240,2)</f>
        <v>0</v>
      </c>
      <c r="BL240" s="18" t="s">
        <v>160</v>
      </c>
      <c r="BM240" s="201" t="s">
        <v>812</v>
      </c>
    </row>
    <row r="241" spans="1:65" s="14" customFormat="1">
      <c r="B241" s="214"/>
      <c r="C241" s="215"/>
      <c r="D241" s="205" t="s">
        <v>162</v>
      </c>
      <c r="E241" s="216" t="s">
        <v>1</v>
      </c>
      <c r="F241" s="217" t="s">
        <v>664</v>
      </c>
      <c r="G241" s="215"/>
      <c r="H241" s="218">
        <v>10.481999999999999</v>
      </c>
      <c r="I241" s="219"/>
      <c r="J241" s="215"/>
      <c r="K241" s="215"/>
      <c r="L241" s="220"/>
      <c r="M241" s="221"/>
      <c r="N241" s="222"/>
      <c r="O241" s="222"/>
      <c r="P241" s="222"/>
      <c r="Q241" s="222"/>
      <c r="R241" s="222"/>
      <c r="S241" s="222"/>
      <c r="T241" s="223"/>
      <c r="AT241" s="224" t="s">
        <v>162</v>
      </c>
      <c r="AU241" s="224" t="s">
        <v>93</v>
      </c>
      <c r="AV241" s="14" t="s">
        <v>93</v>
      </c>
      <c r="AW241" s="14" t="s">
        <v>32</v>
      </c>
      <c r="AX241" s="14" t="s">
        <v>84</v>
      </c>
      <c r="AY241" s="224" t="s">
        <v>154</v>
      </c>
    </row>
    <row r="242" spans="1:65" s="2" customFormat="1" ht="24.2" customHeight="1">
      <c r="A242" s="35"/>
      <c r="B242" s="36"/>
      <c r="C242" s="189" t="s">
        <v>370</v>
      </c>
      <c r="D242" s="189" t="s">
        <v>156</v>
      </c>
      <c r="E242" s="190" t="s">
        <v>813</v>
      </c>
      <c r="F242" s="191" t="s">
        <v>814</v>
      </c>
      <c r="G242" s="192" t="s">
        <v>159</v>
      </c>
      <c r="H242" s="193">
        <v>19.707999999999998</v>
      </c>
      <c r="I242" s="194"/>
      <c r="J242" s="195">
        <f>ROUND(I242*H242,2)</f>
        <v>0</v>
      </c>
      <c r="K242" s="196"/>
      <c r="L242" s="40"/>
      <c r="M242" s="197" t="s">
        <v>1</v>
      </c>
      <c r="N242" s="198" t="s">
        <v>42</v>
      </c>
      <c r="O242" s="72"/>
      <c r="P242" s="199">
        <f>O242*H242</f>
        <v>0</v>
      </c>
      <c r="Q242" s="199">
        <v>0.39600000000000002</v>
      </c>
      <c r="R242" s="199">
        <f>Q242*H242</f>
        <v>7.8043679999999993</v>
      </c>
      <c r="S242" s="199">
        <v>0</v>
      </c>
      <c r="T242" s="200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1" t="s">
        <v>160</v>
      </c>
      <c r="AT242" s="201" t="s">
        <v>156</v>
      </c>
      <c r="AU242" s="201" t="s">
        <v>93</v>
      </c>
      <c r="AY242" s="18" t="s">
        <v>154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18" t="s">
        <v>93</v>
      </c>
      <c r="BK242" s="202">
        <f>ROUND(I242*H242,2)</f>
        <v>0</v>
      </c>
      <c r="BL242" s="18" t="s">
        <v>160</v>
      </c>
      <c r="BM242" s="201" t="s">
        <v>815</v>
      </c>
    </row>
    <row r="243" spans="1:65" s="14" customFormat="1">
      <c r="B243" s="214"/>
      <c r="C243" s="215"/>
      <c r="D243" s="205" t="s">
        <v>162</v>
      </c>
      <c r="E243" s="216" t="s">
        <v>1</v>
      </c>
      <c r="F243" s="217" t="s">
        <v>809</v>
      </c>
      <c r="G243" s="215"/>
      <c r="H243" s="218">
        <v>19.707999999999998</v>
      </c>
      <c r="I243" s="219"/>
      <c r="J243" s="215"/>
      <c r="K243" s="215"/>
      <c r="L243" s="220"/>
      <c r="M243" s="221"/>
      <c r="N243" s="222"/>
      <c r="O243" s="222"/>
      <c r="P243" s="222"/>
      <c r="Q243" s="222"/>
      <c r="R243" s="222"/>
      <c r="S243" s="222"/>
      <c r="T243" s="223"/>
      <c r="AT243" s="224" t="s">
        <v>162</v>
      </c>
      <c r="AU243" s="224" t="s">
        <v>93</v>
      </c>
      <c r="AV243" s="14" t="s">
        <v>93</v>
      </c>
      <c r="AW243" s="14" t="s">
        <v>32</v>
      </c>
      <c r="AX243" s="14" t="s">
        <v>84</v>
      </c>
      <c r="AY243" s="224" t="s">
        <v>154</v>
      </c>
    </row>
    <row r="244" spans="1:65" s="2" customFormat="1" ht="16.5" customHeight="1">
      <c r="A244" s="35"/>
      <c r="B244" s="36"/>
      <c r="C244" s="189" t="s">
        <v>374</v>
      </c>
      <c r="D244" s="189" t="s">
        <v>156</v>
      </c>
      <c r="E244" s="190" t="s">
        <v>816</v>
      </c>
      <c r="F244" s="191" t="s">
        <v>817</v>
      </c>
      <c r="G244" s="192" t="s">
        <v>159</v>
      </c>
      <c r="H244" s="193">
        <v>3.036</v>
      </c>
      <c r="I244" s="194"/>
      <c r="J244" s="195">
        <f>ROUND(I244*H244,2)</f>
        <v>0</v>
      </c>
      <c r="K244" s="196"/>
      <c r="L244" s="40"/>
      <c r="M244" s="197" t="s">
        <v>1</v>
      </c>
      <c r="N244" s="198" t="s">
        <v>42</v>
      </c>
      <c r="O244" s="72"/>
      <c r="P244" s="199">
        <f>O244*H244</f>
        <v>0</v>
      </c>
      <c r="Q244" s="199">
        <v>0.19628319999999999</v>
      </c>
      <c r="R244" s="199">
        <f>Q244*H244</f>
        <v>0.59591579519999993</v>
      </c>
      <c r="S244" s="199">
        <v>0</v>
      </c>
      <c r="T244" s="200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1" t="s">
        <v>160</v>
      </c>
      <c r="AT244" s="201" t="s">
        <v>156</v>
      </c>
      <c r="AU244" s="201" t="s">
        <v>93</v>
      </c>
      <c r="AY244" s="18" t="s">
        <v>154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8" t="s">
        <v>93</v>
      </c>
      <c r="BK244" s="202">
        <f>ROUND(I244*H244,2)</f>
        <v>0</v>
      </c>
      <c r="BL244" s="18" t="s">
        <v>160</v>
      </c>
      <c r="BM244" s="201" t="s">
        <v>818</v>
      </c>
    </row>
    <row r="245" spans="1:65" s="13" customFormat="1">
      <c r="B245" s="203"/>
      <c r="C245" s="204"/>
      <c r="D245" s="205" t="s">
        <v>162</v>
      </c>
      <c r="E245" s="206" t="s">
        <v>1</v>
      </c>
      <c r="F245" s="207" t="s">
        <v>653</v>
      </c>
      <c r="G245" s="204"/>
      <c r="H245" s="206" t="s">
        <v>1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162</v>
      </c>
      <c r="AU245" s="213" t="s">
        <v>93</v>
      </c>
      <c r="AV245" s="13" t="s">
        <v>84</v>
      </c>
      <c r="AW245" s="13" t="s">
        <v>32</v>
      </c>
      <c r="AX245" s="13" t="s">
        <v>76</v>
      </c>
      <c r="AY245" s="213" t="s">
        <v>154</v>
      </c>
    </row>
    <row r="246" spans="1:65" s="14" customFormat="1">
      <c r="B246" s="214"/>
      <c r="C246" s="215"/>
      <c r="D246" s="205" t="s">
        <v>162</v>
      </c>
      <c r="E246" s="216" t="s">
        <v>652</v>
      </c>
      <c r="F246" s="217" t="s">
        <v>819</v>
      </c>
      <c r="G246" s="215"/>
      <c r="H246" s="218">
        <v>3.036</v>
      </c>
      <c r="I246" s="219"/>
      <c r="J246" s="215"/>
      <c r="K246" s="215"/>
      <c r="L246" s="220"/>
      <c r="M246" s="221"/>
      <c r="N246" s="222"/>
      <c r="O246" s="222"/>
      <c r="P246" s="222"/>
      <c r="Q246" s="222"/>
      <c r="R246" s="222"/>
      <c r="S246" s="222"/>
      <c r="T246" s="223"/>
      <c r="AT246" s="224" t="s">
        <v>162</v>
      </c>
      <c r="AU246" s="224" t="s">
        <v>93</v>
      </c>
      <c r="AV246" s="14" t="s">
        <v>93</v>
      </c>
      <c r="AW246" s="14" t="s">
        <v>32</v>
      </c>
      <c r="AX246" s="14" t="s">
        <v>84</v>
      </c>
      <c r="AY246" s="224" t="s">
        <v>154</v>
      </c>
    </row>
    <row r="247" spans="1:65" s="2" customFormat="1" ht="24.2" customHeight="1">
      <c r="A247" s="35"/>
      <c r="B247" s="36"/>
      <c r="C247" s="189" t="s">
        <v>380</v>
      </c>
      <c r="D247" s="189" t="s">
        <v>156</v>
      </c>
      <c r="E247" s="190" t="s">
        <v>820</v>
      </c>
      <c r="F247" s="191" t="s">
        <v>821</v>
      </c>
      <c r="G247" s="192" t="s">
        <v>159</v>
      </c>
      <c r="H247" s="193">
        <v>16.672000000000001</v>
      </c>
      <c r="I247" s="194"/>
      <c r="J247" s="195">
        <f>ROUND(I247*H247,2)</f>
        <v>0</v>
      </c>
      <c r="K247" s="196"/>
      <c r="L247" s="40"/>
      <c r="M247" s="197" t="s">
        <v>1</v>
      </c>
      <c r="N247" s="198" t="s">
        <v>42</v>
      </c>
      <c r="O247" s="72"/>
      <c r="P247" s="199">
        <f>O247*H247</f>
        <v>0</v>
      </c>
      <c r="Q247" s="199">
        <v>8.9219999999999994E-2</v>
      </c>
      <c r="R247" s="199">
        <f>Q247*H247</f>
        <v>1.4874758399999999</v>
      </c>
      <c r="S247" s="199">
        <v>0</v>
      </c>
      <c r="T247" s="20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1" t="s">
        <v>160</v>
      </c>
      <c r="AT247" s="201" t="s">
        <v>156</v>
      </c>
      <c r="AU247" s="201" t="s">
        <v>93</v>
      </c>
      <c r="AY247" s="18" t="s">
        <v>154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8" t="s">
        <v>93</v>
      </c>
      <c r="BK247" s="202">
        <f>ROUND(I247*H247,2)</f>
        <v>0</v>
      </c>
      <c r="BL247" s="18" t="s">
        <v>160</v>
      </c>
      <c r="BM247" s="201" t="s">
        <v>822</v>
      </c>
    </row>
    <row r="248" spans="1:65" s="13" customFormat="1">
      <c r="B248" s="203"/>
      <c r="C248" s="204"/>
      <c r="D248" s="205" t="s">
        <v>162</v>
      </c>
      <c r="E248" s="206" t="s">
        <v>1</v>
      </c>
      <c r="F248" s="207" t="s">
        <v>823</v>
      </c>
      <c r="G248" s="204"/>
      <c r="H248" s="206" t="s">
        <v>1</v>
      </c>
      <c r="I248" s="208"/>
      <c r="J248" s="204"/>
      <c r="K248" s="204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162</v>
      </c>
      <c r="AU248" s="213" t="s">
        <v>93</v>
      </c>
      <c r="AV248" s="13" t="s">
        <v>84</v>
      </c>
      <c r="AW248" s="13" t="s">
        <v>32</v>
      </c>
      <c r="AX248" s="13" t="s">
        <v>76</v>
      </c>
      <c r="AY248" s="213" t="s">
        <v>154</v>
      </c>
    </row>
    <row r="249" spans="1:65" s="14" customFormat="1">
      <c r="B249" s="214"/>
      <c r="C249" s="215"/>
      <c r="D249" s="205" t="s">
        <v>162</v>
      </c>
      <c r="E249" s="216" t="s">
        <v>649</v>
      </c>
      <c r="F249" s="217" t="s">
        <v>824</v>
      </c>
      <c r="G249" s="215"/>
      <c r="H249" s="218">
        <v>16.672000000000001</v>
      </c>
      <c r="I249" s="219"/>
      <c r="J249" s="215"/>
      <c r="K249" s="215"/>
      <c r="L249" s="220"/>
      <c r="M249" s="221"/>
      <c r="N249" s="222"/>
      <c r="O249" s="222"/>
      <c r="P249" s="222"/>
      <c r="Q249" s="222"/>
      <c r="R249" s="222"/>
      <c r="S249" s="222"/>
      <c r="T249" s="223"/>
      <c r="AT249" s="224" t="s">
        <v>162</v>
      </c>
      <c r="AU249" s="224" t="s">
        <v>93</v>
      </c>
      <c r="AV249" s="14" t="s">
        <v>93</v>
      </c>
      <c r="AW249" s="14" t="s">
        <v>32</v>
      </c>
      <c r="AX249" s="14" t="s">
        <v>84</v>
      </c>
      <c r="AY249" s="224" t="s">
        <v>154</v>
      </c>
    </row>
    <row r="250" spans="1:65" s="2" customFormat="1" ht="16.5" customHeight="1">
      <c r="A250" s="35"/>
      <c r="B250" s="36"/>
      <c r="C250" s="236" t="s">
        <v>388</v>
      </c>
      <c r="D250" s="236" t="s">
        <v>234</v>
      </c>
      <c r="E250" s="237" t="s">
        <v>825</v>
      </c>
      <c r="F250" s="238" t="s">
        <v>826</v>
      </c>
      <c r="G250" s="239" t="s">
        <v>159</v>
      </c>
      <c r="H250" s="240">
        <v>17.172000000000001</v>
      </c>
      <c r="I250" s="241"/>
      <c r="J250" s="242">
        <f>ROUND(I250*H250,2)</f>
        <v>0</v>
      </c>
      <c r="K250" s="243"/>
      <c r="L250" s="244"/>
      <c r="M250" s="245" t="s">
        <v>1</v>
      </c>
      <c r="N250" s="246" t="s">
        <v>42</v>
      </c>
      <c r="O250" s="72"/>
      <c r="P250" s="199">
        <f>O250*H250</f>
        <v>0</v>
      </c>
      <c r="Q250" s="199">
        <v>0.17599999999999999</v>
      </c>
      <c r="R250" s="199">
        <f>Q250*H250</f>
        <v>3.0222720000000001</v>
      </c>
      <c r="S250" s="199">
        <v>0</v>
      </c>
      <c r="T250" s="200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1" t="s">
        <v>197</v>
      </c>
      <c r="AT250" s="201" t="s">
        <v>234</v>
      </c>
      <c r="AU250" s="201" t="s">
        <v>93</v>
      </c>
      <c r="AY250" s="18" t="s">
        <v>154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8" t="s">
        <v>93</v>
      </c>
      <c r="BK250" s="202">
        <f>ROUND(I250*H250,2)</f>
        <v>0</v>
      </c>
      <c r="BL250" s="18" t="s">
        <v>160</v>
      </c>
      <c r="BM250" s="201" t="s">
        <v>827</v>
      </c>
    </row>
    <row r="251" spans="1:65" s="14" customFormat="1">
      <c r="B251" s="214"/>
      <c r="C251" s="215"/>
      <c r="D251" s="205" t="s">
        <v>162</v>
      </c>
      <c r="E251" s="216" t="s">
        <v>1</v>
      </c>
      <c r="F251" s="217" t="s">
        <v>828</v>
      </c>
      <c r="G251" s="215"/>
      <c r="H251" s="218">
        <v>17.172000000000001</v>
      </c>
      <c r="I251" s="219"/>
      <c r="J251" s="215"/>
      <c r="K251" s="215"/>
      <c r="L251" s="220"/>
      <c r="M251" s="221"/>
      <c r="N251" s="222"/>
      <c r="O251" s="222"/>
      <c r="P251" s="222"/>
      <c r="Q251" s="222"/>
      <c r="R251" s="222"/>
      <c r="S251" s="222"/>
      <c r="T251" s="223"/>
      <c r="AT251" s="224" t="s">
        <v>162</v>
      </c>
      <c r="AU251" s="224" t="s">
        <v>93</v>
      </c>
      <c r="AV251" s="14" t="s">
        <v>93</v>
      </c>
      <c r="AW251" s="14" t="s">
        <v>32</v>
      </c>
      <c r="AX251" s="14" t="s">
        <v>84</v>
      </c>
      <c r="AY251" s="224" t="s">
        <v>154</v>
      </c>
    </row>
    <row r="252" spans="1:65" s="12" customFormat="1" ht="22.9" customHeight="1">
      <c r="B252" s="173"/>
      <c r="C252" s="174"/>
      <c r="D252" s="175" t="s">
        <v>75</v>
      </c>
      <c r="E252" s="187" t="s">
        <v>190</v>
      </c>
      <c r="F252" s="187" t="s">
        <v>274</v>
      </c>
      <c r="G252" s="174"/>
      <c r="H252" s="174"/>
      <c r="I252" s="177"/>
      <c r="J252" s="188">
        <f>BK252</f>
        <v>0</v>
      </c>
      <c r="K252" s="174"/>
      <c r="L252" s="179"/>
      <c r="M252" s="180"/>
      <c r="N252" s="181"/>
      <c r="O252" s="181"/>
      <c r="P252" s="182">
        <f>SUM(P253:P255)</f>
        <v>0</v>
      </c>
      <c r="Q252" s="181"/>
      <c r="R252" s="182">
        <f>SUM(R253:R255)</f>
        <v>2.5128498599999998</v>
      </c>
      <c r="S252" s="181"/>
      <c r="T252" s="183">
        <f>SUM(T253:T255)</f>
        <v>0</v>
      </c>
      <c r="AR252" s="184" t="s">
        <v>84</v>
      </c>
      <c r="AT252" s="185" t="s">
        <v>75</v>
      </c>
      <c r="AU252" s="185" t="s">
        <v>84</v>
      </c>
      <c r="AY252" s="184" t="s">
        <v>154</v>
      </c>
      <c r="BK252" s="186">
        <f>SUM(BK253:BK255)</f>
        <v>0</v>
      </c>
    </row>
    <row r="253" spans="1:65" s="2" customFormat="1" ht="24.2" customHeight="1">
      <c r="A253" s="35"/>
      <c r="B253" s="36"/>
      <c r="C253" s="189" t="s">
        <v>392</v>
      </c>
      <c r="D253" s="189" t="s">
        <v>156</v>
      </c>
      <c r="E253" s="190" t="s">
        <v>829</v>
      </c>
      <c r="F253" s="191" t="s">
        <v>830</v>
      </c>
      <c r="G253" s="192" t="s">
        <v>159</v>
      </c>
      <c r="H253" s="193">
        <v>10.481999999999999</v>
      </c>
      <c r="I253" s="194"/>
      <c r="J253" s="195">
        <f>ROUND(I253*H253,2)</f>
        <v>0</v>
      </c>
      <c r="K253" s="196"/>
      <c r="L253" s="40"/>
      <c r="M253" s="197" t="s">
        <v>1</v>
      </c>
      <c r="N253" s="198" t="s">
        <v>42</v>
      </c>
      <c r="O253" s="72"/>
      <c r="P253" s="199">
        <f>O253*H253</f>
        <v>0</v>
      </c>
      <c r="Q253" s="199">
        <v>0.23973</v>
      </c>
      <c r="R253" s="199">
        <f>Q253*H253</f>
        <v>2.5128498599999998</v>
      </c>
      <c r="S253" s="199">
        <v>0</v>
      </c>
      <c r="T253" s="200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1" t="s">
        <v>160</v>
      </c>
      <c r="AT253" s="201" t="s">
        <v>156</v>
      </c>
      <c r="AU253" s="201" t="s">
        <v>93</v>
      </c>
      <c r="AY253" s="18" t="s">
        <v>154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18" t="s">
        <v>93</v>
      </c>
      <c r="BK253" s="202">
        <f>ROUND(I253*H253,2)</f>
        <v>0</v>
      </c>
      <c r="BL253" s="18" t="s">
        <v>160</v>
      </c>
      <c r="BM253" s="201" t="s">
        <v>831</v>
      </c>
    </row>
    <row r="254" spans="1:65" s="13" customFormat="1">
      <c r="B254" s="203"/>
      <c r="C254" s="204"/>
      <c r="D254" s="205" t="s">
        <v>162</v>
      </c>
      <c r="E254" s="206" t="s">
        <v>1</v>
      </c>
      <c r="F254" s="207" t="s">
        <v>665</v>
      </c>
      <c r="G254" s="204"/>
      <c r="H254" s="206" t="s">
        <v>1</v>
      </c>
      <c r="I254" s="208"/>
      <c r="J254" s="204"/>
      <c r="K254" s="204"/>
      <c r="L254" s="209"/>
      <c r="M254" s="210"/>
      <c r="N254" s="211"/>
      <c r="O254" s="211"/>
      <c r="P254" s="211"/>
      <c r="Q254" s="211"/>
      <c r="R254" s="211"/>
      <c r="S254" s="211"/>
      <c r="T254" s="212"/>
      <c r="AT254" s="213" t="s">
        <v>162</v>
      </c>
      <c r="AU254" s="213" t="s">
        <v>93</v>
      </c>
      <c r="AV254" s="13" t="s">
        <v>84</v>
      </c>
      <c r="AW254" s="13" t="s">
        <v>32</v>
      </c>
      <c r="AX254" s="13" t="s">
        <v>76</v>
      </c>
      <c r="AY254" s="213" t="s">
        <v>154</v>
      </c>
    </row>
    <row r="255" spans="1:65" s="14" customFormat="1">
      <c r="B255" s="214"/>
      <c r="C255" s="215"/>
      <c r="D255" s="205" t="s">
        <v>162</v>
      </c>
      <c r="E255" s="216" t="s">
        <v>664</v>
      </c>
      <c r="F255" s="217" t="s">
        <v>832</v>
      </c>
      <c r="G255" s="215"/>
      <c r="H255" s="218">
        <v>10.481999999999999</v>
      </c>
      <c r="I255" s="219"/>
      <c r="J255" s="215"/>
      <c r="K255" s="215"/>
      <c r="L255" s="220"/>
      <c r="M255" s="221"/>
      <c r="N255" s="222"/>
      <c r="O255" s="222"/>
      <c r="P255" s="222"/>
      <c r="Q255" s="222"/>
      <c r="R255" s="222"/>
      <c r="S255" s="222"/>
      <c r="T255" s="223"/>
      <c r="AT255" s="224" t="s">
        <v>162</v>
      </c>
      <c r="AU255" s="224" t="s">
        <v>93</v>
      </c>
      <c r="AV255" s="14" t="s">
        <v>93</v>
      </c>
      <c r="AW255" s="14" t="s">
        <v>32</v>
      </c>
      <c r="AX255" s="14" t="s">
        <v>84</v>
      </c>
      <c r="AY255" s="224" t="s">
        <v>154</v>
      </c>
    </row>
    <row r="256" spans="1:65" s="12" customFormat="1" ht="22.9" customHeight="1">
      <c r="B256" s="173"/>
      <c r="C256" s="174"/>
      <c r="D256" s="175" t="s">
        <v>75</v>
      </c>
      <c r="E256" s="187" t="s">
        <v>197</v>
      </c>
      <c r="F256" s="187" t="s">
        <v>315</v>
      </c>
      <c r="G256" s="174"/>
      <c r="H256" s="174"/>
      <c r="I256" s="177"/>
      <c r="J256" s="188">
        <f>BK256</f>
        <v>0</v>
      </c>
      <c r="K256" s="174"/>
      <c r="L256" s="179"/>
      <c r="M256" s="180"/>
      <c r="N256" s="181"/>
      <c r="O256" s="181"/>
      <c r="P256" s="182">
        <f>SUM(P257:P258)</f>
        <v>0</v>
      </c>
      <c r="Q256" s="181"/>
      <c r="R256" s="182">
        <f>SUM(R257:R258)</f>
        <v>1.0265E-2</v>
      </c>
      <c r="S256" s="181"/>
      <c r="T256" s="183">
        <f>SUM(T257:T258)</f>
        <v>0</v>
      </c>
      <c r="AR256" s="184" t="s">
        <v>84</v>
      </c>
      <c r="AT256" s="185" t="s">
        <v>75</v>
      </c>
      <c r="AU256" s="185" t="s">
        <v>84</v>
      </c>
      <c r="AY256" s="184" t="s">
        <v>154</v>
      </c>
      <c r="BK256" s="186">
        <f>SUM(BK257:BK258)</f>
        <v>0</v>
      </c>
    </row>
    <row r="257" spans="1:65" s="2" customFormat="1" ht="37.9" customHeight="1">
      <c r="A257" s="35"/>
      <c r="B257" s="36"/>
      <c r="C257" s="189" t="s">
        <v>397</v>
      </c>
      <c r="D257" s="189" t="s">
        <v>156</v>
      </c>
      <c r="E257" s="190" t="s">
        <v>317</v>
      </c>
      <c r="F257" s="191" t="s">
        <v>318</v>
      </c>
      <c r="G257" s="192" t="s">
        <v>319</v>
      </c>
      <c r="H257" s="193">
        <v>2</v>
      </c>
      <c r="I257" s="194"/>
      <c r="J257" s="195">
        <f>ROUND(I257*H257,2)</f>
        <v>0</v>
      </c>
      <c r="K257" s="196"/>
      <c r="L257" s="40"/>
      <c r="M257" s="197" t="s">
        <v>1</v>
      </c>
      <c r="N257" s="198" t="s">
        <v>42</v>
      </c>
      <c r="O257" s="72"/>
      <c r="P257" s="199">
        <f>O257*H257</f>
        <v>0</v>
      </c>
      <c r="Q257" s="199">
        <v>5.0612499999999998E-3</v>
      </c>
      <c r="R257" s="199">
        <f>Q257*H257</f>
        <v>1.01225E-2</v>
      </c>
      <c r="S257" s="199">
        <v>0</v>
      </c>
      <c r="T257" s="200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1" t="s">
        <v>160</v>
      </c>
      <c r="AT257" s="201" t="s">
        <v>156</v>
      </c>
      <c r="AU257" s="201" t="s">
        <v>93</v>
      </c>
      <c r="AY257" s="18" t="s">
        <v>154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8" t="s">
        <v>93</v>
      </c>
      <c r="BK257" s="202">
        <f>ROUND(I257*H257,2)</f>
        <v>0</v>
      </c>
      <c r="BL257" s="18" t="s">
        <v>160</v>
      </c>
      <c r="BM257" s="201" t="s">
        <v>833</v>
      </c>
    </row>
    <row r="258" spans="1:65" s="2" customFormat="1" ht="37.9" customHeight="1">
      <c r="A258" s="35"/>
      <c r="B258" s="36"/>
      <c r="C258" s="189" t="s">
        <v>401</v>
      </c>
      <c r="D258" s="189" t="s">
        <v>156</v>
      </c>
      <c r="E258" s="190" t="s">
        <v>323</v>
      </c>
      <c r="F258" s="191" t="s">
        <v>324</v>
      </c>
      <c r="G258" s="192" t="s">
        <v>319</v>
      </c>
      <c r="H258" s="193">
        <v>2</v>
      </c>
      <c r="I258" s="194"/>
      <c r="J258" s="195">
        <f>ROUND(I258*H258,2)</f>
        <v>0</v>
      </c>
      <c r="K258" s="196"/>
      <c r="L258" s="40"/>
      <c r="M258" s="197" t="s">
        <v>1</v>
      </c>
      <c r="N258" s="198" t="s">
        <v>42</v>
      </c>
      <c r="O258" s="72"/>
      <c r="P258" s="199">
        <f>O258*H258</f>
        <v>0</v>
      </c>
      <c r="Q258" s="199">
        <v>7.1249999999999997E-5</v>
      </c>
      <c r="R258" s="199">
        <f>Q258*H258</f>
        <v>1.4249999999999999E-4</v>
      </c>
      <c r="S258" s="199">
        <v>0</v>
      </c>
      <c r="T258" s="200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1" t="s">
        <v>160</v>
      </c>
      <c r="AT258" s="201" t="s">
        <v>156</v>
      </c>
      <c r="AU258" s="201" t="s">
        <v>93</v>
      </c>
      <c r="AY258" s="18" t="s">
        <v>154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18" t="s">
        <v>93</v>
      </c>
      <c r="BK258" s="202">
        <f>ROUND(I258*H258,2)</f>
        <v>0</v>
      </c>
      <c r="BL258" s="18" t="s">
        <v>160</v>
      </c>
      <c r="BM258" s="201" t="s">
        <v>834</v>
      </c>
    </row>
    <row r="259" spans="1:65" s="12" customFormat="1" ht="22.9" customHeight="1">
      <c r="B259" s="173"/>
      <c r="C259" s="174"/>
      <c r="D259" s="175" t="s">
        <v>75</v>
      </c>
      <c r="E259" s="187" t="s">
        <v>202</v>
      </c>
      <c r="F259" s="187" t="s">
        <v>327</v>
      </c>
      <c r="G259" s="174"/>
      <c r="H259" s="174"/>
      <c r="I259" s="177"/>
      <c r="J259" s="188">
        <f>BK259</f>
        <v>0</v>
      </c>
      <c r="K259" s="174"/>
      <c r="L259" s="179"/>
      <c r="M259" s="180"/>
      <c r="N259" s="181"/>
      <c r="O259" s="181"/>
      <c r="P259" s="182">
        <f>SUM(P260:P269)</f>
        <v>0</v>
      </c>
      <c r="Q259" s="181"/>
      <c r="R259" s="182">
        <f>SUM(R260:R269)</f>
        <v>4.9048745399999998</v>
      </c>
      <c r="S259" s="181"/>
      <c r="T259" s="183">
        <f>SUM(T260:T269)</f>
        <v>81.009199999999993</v>
      </c>
      <c r="AR259" s="184" t="s">
        <v>84</v>
      </c>
      <c r="AT259" s="185" t="s">
        <v>75</v>
      </c>
      <c r="AU259" s="185" t="s">
        <v>84</v>
      </c>
      <c r="AY259" s="184" t="s">
        <v>154</v>
      </c>
      <c r="BK259" s="186">
        <f>SUM(BK260:BK269)</f>
        <v>0</v>
      </c>
    </row>
    <row r="260" spans="1:65" s="2" customFormat="1" ht="24.2" customHeight="1">
      <c r="A260" s="35"/>
      <c r="B260" s="36"/>
      <c r="C260" s="189" t="s">
        <v>406</v>
      </c>
      <c r="D260" s="189" t="s">
        <v>156</v>
      </c>
      <c r="E260" s="190" t="s">
        <v>835</v>
      </c>
      <c r="F260" s="191" t="s">
        <v>836</v>
      </c>
      <c r="G260" s="192" t="s">
        <v>226</v>
      </c>
      <c r="H260" s="193">
        <v>38</v>
      </c>
      <c r="I260" s="194"/>
      <c r="J260" s="195">
        <f>ROUND(I260*H260,2)</f>
        <v>0</v>
      </c>
      <c r="K260" s="196"/>
      <c r="L260" s="40"/>
      <c r="M260" s="197" t="s">
        <v>1</v>
      </c>
      <c r="N260" s="198" t="s">
        <v>42</v>
      </c>
      <c r="O260" s="72"/>
      <c r="P260" s="199">
        <f>O260*H260</f>
        <v>0</v>
      </c>
      <c r="Q260" s="199">
        <v>0.10094599999999999</v>
      </c>
      <c r="R260" s="199">
        <f>Q260*H260</f>
        <v>3.8359479999999997</v>
      </c>
      <c r="S260" s="199">
        <v>0</v>
      </c>
      <c r="T260" s="200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1" t="s">
        <v>160</v>
      </c>
      <c r="AT260" s="201" t="s">
        <v>156</v>
      </c>
      <c r="AU260" s="201" t="s">
        <v>93</v>
      </c>
      <c r="AY260" s="18" t="s">
        <v>154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18" t="s">
        <v>93</v>
      </c>
      <c r="BK260" s="202">
        <f>ROUND(I260*H260,2)</f>
        <v>0</v>
      </c>
      <c r="BL260" s="18" t="s">
        <v>160</v>
      </c>
      <c r="BM260" s="201" t="s">
        <v>837</v>
      </c>
    </row>
    <row r="261" spans="1:65" s="2" customFormat="1" ht="16.5" customHeight="1">
      <c r="A261" s="35"/>
      <c r="B261" s="36"/>
      <c r="C261" s="236" t="s">
        <v>410</v>
      </c>
      <c r="D261" s="236" t="s">
        <v>234</v>
      </c>
      <c r="E261" s="237" t="s">
        <v>838</v>
      </c>
      <c r="F261" s="238" t="s">
        <v>839</v>
      </c>
      <c r="G261" s="239" t="s">
        <v>226</v>
      </c>
      <c r="H261" s="240">
        <v>38</v>
      </c>
      <c r="I261" s="241"/>
      <c r="J261" s="242">
        <f>ROUND(I261*H261,2)</f>
        <v>0</v>
      </c>
      <c r="K261" s="243"/>
      <c r="L261" s="244"/>
      <c r="M261" s="245" t="s">
        <v>1</v>
      </c>
      <c r="N261" s="246" t="s">
        <v>42</v>
      </c>
      <c r="O261" s="72"/>
      <c r="P261" s="199">
        <f>O261*H261</f>
        <v>0</v>
      </c>
      <c r="Q261" s="199">
        <v>2.8000000000000001E-2</v>
      </c>
      <c r="R261" s="199">
        <f>Q261*H261</f>
        <v>1.0640000000000001</v>
      </c>
      <c r="S261" s="199">
        <v>0</v>
      </c>
      <c r="T261" s="200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1" t="s">
        <v>197</v>
      </c>
      <c r="AT261" s="201" t="s">
        <v>234</v>
      </c>
      <c r="AU261" s="201" t="s">
        <v>93</v>
      </c>
      <c r="AY261" s="18" t="s">
        <v>154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8" t="s">
        <v>93</v>
      </c>
      <c r="BK261" s="202">
        <f>ROUND(I261*H261,2)</f>
        <v>0</v>
      </c>
      <c r="BL261" s="18" t="s">
        <v>160</v>
      </c>
      <c r="BM261" s="201" t="s">
        <v>840</v>
      </c>
    </row>
    <row r="262" spans="1:65" s="2" customFormat="1" ht="24.2" customHeight="1">
      <c r="A262" s="35"/>
      <c r="B262" s="36"/>
      <c r="C262" s="189" t="s">
        <v>415</v>
      </c>
      <c r="D262" s="189" t="s">
        <v>156</v>
      </c>
      <c r="E262" s="190" t="s">
        <v>583</v>
      </c>
      <c r="F262" s="191" t="s">
        <v>584</v>
      </c>
      <c r="G262" s="192" t="s">
        <v>159</v>
      </c>
      <c r="H262" s="193">
        <v>10.481999999999999</v>
      </c>
      <c r="I262" s="194"/>
      <c r="J262" s="195">
        <f>ROUND(I262*H262,2)</f>
        <v>0</v>
      </c>
      <c r="K262" s="196"/>
      <c r="L262" s="40"/>
      <c r="M262" s="197" t="s">
        <v>1</v>
      </c>
      <c r="N262" s="198" t="s">
        <v>42</v>
      </c>
      <c r="O262" s="72"/>
      <c r="P262" s="199">
        <f>O262*H262</f>
        <v>0</v>
      </c>
      <c r="Q262" s="199">
        <v>4.6999999999999999E-4</v>
      </c>
      <c r="R262" s="199">
        <f>Q262*H262</f>
        <v>4.9265399999999992E-3</v>
      </c>
      <c r="S262" s="199">
        <v>0</v>
      </c>
      <c r="T262" s="200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1" t="s">
        <v>160</v>
      </c>
      <c r="AT262" s="201" t="s">
        <v>156</v>
      </c>
      <c r="AU262" s="201" t="s">
        <v>93</v>
      </c>
      <c r="AY262" s="18" t="s">
        <v>154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18" t="s">
        <v>93</v>
      </c>
      <c r="BK262" s="202">
        <f>ROUND(I262*H262,2)</f>
        <v>0</v>
      </c>
      <c r="BL262" s="18" t="s">
        <v>160</v>
      </c>
      <c r="BM262" s="201" t="s">
        <v>841</v>
      </c>
    </row>
    <row r="263" spans="1:65" s="14" customFormat="1">
      <c r="B263" s="214"/>
      <c r="C263" s="215"/>
      <c r="D263" s="205" t="s">
        <v>162</v>
      </c>
      <c r="E263" s="216" t="s">
        <v>1</v>
      </c>
      <c r="F263" s="217" t="s">
        <v>664</v>
      </c>
      <c r="G263" s="215"/>
      <c r="H263" s="218">
        <v>10.481999999999999</v>
      </c>
      <c r="I263" s="219"/>
      <c r="J263" s="215"/>
      <c r="K263" s="215"/>
      <c r="L263" s="220"/>
      <c r="M263" s="221"/>
      <c r="N263" s="222"/>
      <c r="O263" s="222"/>
      <c r="P263" s="222"/>
      <c r="Q263" s="222"/>
      <c r="R263" s="222"/>
      <c r="S263" s="222"/>
      <c r="T263" s="223"/>
      <c r="AT263" s="224" t="s">
        <v>162</v>
      </c>
      <c r="AU263" s="224" t="s">
        <v>93</v>
      </c>
      <c r="AV263" s="14" t="s">
        <v>93</v>
      </c>
      <c r="AW263" s="14" t="s">
        <v>32</v>
      </c>
      <c r="AX263" s="14" t="s">
        <v>84</v>
      </c>
      <c r="AY263" s="224" t="s">
        <v>154</v>
      </c>
    </row>
    <row r="264" spans="1:65" s="2" customFormat="1" ht="16.5" customHeight="1">
      <c r="A264" s="35"/>
      <c r="B264" s="36"/>
      <c r="C264" s="189" t="s">
        <v>421</v>
      </c>
      <c r="D264" s="189" t="s">
        <v>156</v>
      </c>
      <c r="E264" s="190" t="s">
        <v>842</v>
      </c>
      <c r="F264" s="191" t="s">
        <v>843</v>
      </c>
      <c r="G264" s="192" t="s">
        <v>183</v>
      </c>
      <c r="H264" s="193">
        <v>20.904</v>
      </c>
      <c r="I264" s="194"/>
      <c r="J264" s="195">
        <f>ROUND(I264*H264,2)</f>
        <v>0</v>
      </c>
      <c r="K264" s="196"/>
      <c r="L264" s="40"/>
      <c r="M264" s="197" t="s">
        <v>1</v>
      </c>
      <c r="N264" s="198" t="s">
        <v>42</v>
      </c>
      <c r="O264" s="72"/>
      <c r="P264" s="199">
        <f>O264*H264</f>
        <v>0</v>
      </c>
      <c r="Q264" s="199">
        <v>0</v>
      </c>
      <c r="R264" s="199">
        <f>Q264*H264</f>
        <v>0</v>
      </c>
      <c r="S264" s="199">
        <v>1.8</v>
      </c>
      <c r="T264" s="200">
        <f>S264*H264</f>
        <v>37.627200000000002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1" t="s">
        <v>160</v>
      </c>
      <c r="AT264" s="201" t="s">
        <v>156</v>
      </c>
      <c r="AU264" s="201" t="s">
        <v>93</v>
      </c>
      <c r="AY264" s="18" t="s">
        <v>154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18" t="s">
        <v>93</v>
      </c>
      <c r="BK264" s="202">
        <f>ROUND(I264*H264,2)</f>
        <v>0</v>
      </c>
      <c r="BL264" s="18" t="s">
        <v>160</v>
      </c>
      <c r="BM264" s="201" t="s">
        <v>844</v>
      </c>
    </row>
    <row r="265" spans="1:65" s="13" customFormat="1">
      <c r="B265" s="203"/>
      <c r="C265" s="204"/>
      <c r="D265" s="205" t="s">
        <v>162</v>
      </c>
      <c r="E265" s="206" t="s">
        <v>1</v>
      </c>
      <c r="F265" s="207" t="s">
        <v>845</v>
      </c>
      <c r="G265" s="204"/>
      <c r="H265" s="206" t="s">
        <v>1</v>
      </c>
      <c r="I265" s="208"/>
      <c r="J265" s="204"/>
      <c r="K265" s="204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162</v>
      </c>
      <c r="AU265" s="213" t="s">
        <v>93</v>
      </c>
      <c r="AV265" s="13" t="s">
        <v>84</v>
      </c>
      <c r="AW265" s="13" t="s">
        <v>32</v>
      </c>
      <c r="AX265" s="13" t="s">
        <v>76</v>
      </c>
      <c r="AY265" s="213" t="s">
        <v>154</v>
      </c>
    </row>
    <row r="266" spans="1:65" s="14" customFormat="1">
      <c r="B266" s="214"/>
      <c r="C266" s="215"/>
      <c r="D266" s="205" t="s">
        <v>162</v>
      </c>
      <c r="E266" s="216" t="s">
        <v>1</v>
      </c>
      <c r="F266" s="217" t="s">
        <v>846</v>
      </c>
      <c r="G266" s="215"/>
      <c r="H266" s="218">
        <v>20.904</v>
      </c>
      <c r="I266" s="219"/>
      <c r="J266" s="215"/>
      <c r="K266" s="215"/>
      <c r="L266" s="220"/>
      <c r="M266" s="221"/>
      <c r="N266" s="222"/>
      <c r="O266" s="222"/>
      <c r="P266" s="222"/>
      <c r="Q266" s="222"/>
      <c r="R266" s="222"/>
      <c r="S266" s="222"/>
      <c r="T266" s="223"/>
      <c r="AT266" s="224" t="s">
        <v>162</v>
      </c>
      <c r="AU266" s="224" t="s">
        <v>93</v>
      </c>
      <c r="AV266" s="14" t="s">
        <v>93</v>
      </c>
      <c r="AW266" s="14" t="s">
        <v>32</v>
      </c>
      <c r="AX266" s="14" t="s">
        <v>84</v>
      </c>
      <c r="AY266" s="224" t="s">
        <v>154</v>
      </c>
    </row>
    <row r="267" spans="1:65" s="2" customFormat="1" ht="16.5" customHeight="1">
      <c r="A267" s="35"/>
      <c r="B267" s="36"/>
      <c r="C267" s="189" t="s">
        <v>428</v>
      </c>
      <c r="D267" s="189" t="s">
        <v>156</v>
      </c>
      <c r="E267" s="190" t="s">
        <v>847</v>
      </c>
      <c r="F267" s="191" t="s">
        <v>848</v>
      </c>
      <c r="G267" s="192" t="s">
        <v>183</v>
      </c>
      <c r="H267" s="193">
        <v>21.690999999999999</v>
      </c>
      <c r="I267" s="194"/>
      <c r="J267" s="195">
        <f>ROUND(I267*H267,2)</f>
        <v>0</v>
      </c>
      <c r="K267" s="196"/>
      <c r="L267" s="40"/>
      <c r="M267" s="197" t="s">
        <v>1</v>
      </c>
      <c r="N267" s="198" t="s">
        <v>42</v>
      </c>
      <c r="O267" s="72"/>
      <c r="P267" s="199">
        <f>O267*H267</f>
        <v>0</v>
      </c>
      <c r="Q267" s="199">
        <v>0</v>
      </c>
      <c r="R267" s="199">
        <f>Q267*H267</f>
        <v>0</v>
      </c>
      <c r="S267" s="199">
        <v>2</v>
      </c>
      <c r="T267" s="200">
        <f>S267*H267</f>
        <v>43.381999999999998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1" t="s">
        <v>160</v>
      </c>
      <c r="AT267" s="201" t="s">
        <v>156</v>
      </c>
      <c r="AU267" s="201" t="s">
        <v>93</v>
      </c>
      <c r="AY267" s="18" t="s">
        <v>154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18" t="s">
        <v>93</v>
      </c>
      <c r="BK267" s="202">
        <f>ROUND(I267*H267,2)</f>
        <v>0</v>
      </c>
      <c r="BL267" s="18" t="s">
        <v>160</v>
      </c>
      <c r="BM267" s="201" t="s">
        <v>849</v>
      </c>
    </row>
    <row r="268" spans="1:65" s="13" customFormat="1">
      <c r="B268" s="203"/>
      <c r="C268" s="204"/>
      <c r="D268" s="205" t="s">
        <v>162</v>
      </c>
      <c r="E268" s="206" t="s">
        <v>1</v>
      </c>
      <c r="F268" s="207" t="s">
        <v>850</v>
      </c>
      <c r="G268" s="204"/>
      <c r="H268" s="206" t="s">
        <v>1</v>
      </c>
      <c r="I268" s="208"/>
      <c r="J268" s="204"/>
      <c r="K268" s="204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162</v>
      </c>
      <c r="AU268" s="213" t="s">
        <v>93</v>
      </c>
      <c r="AV268" s="13" t="s">
        <v>84</v>
      </c>
      <c r="AW268" s="13" t="s">
        <v>32</v>
      </c>
      <c r="AX268" s="13" t="s">
        <v>76</v>
      </c>
      <c r="AY268" s="213" t="s">
        <v>154</v>
      </c>
    </row>
    <row r="269" spans="1:65" s="14" customFormat="1">
      <c r="B269" s="214"/>
      <c r="C269" s="215"/>
      <c r="D269" s="205" t="s">
        <v>162</v>
      </c>
      <c r="E269" s="216" t="s">
        <v>1</v>
      </c>
      <c r="F269" s="217" t="s">
        <v>851</v>
      </c>
      <c r="G269" s="215"/>
      <c r="H269" s="218">
        <v>21.690999999999999</v>
      </c>
      <c r="I269" s="219"/>
      <c r="J269" s="215"/>
      <c r="K269" s="215"/>
      <c r="L269" s="220"/>
      <c r="M269" s="221"/>
      <c r="N269" s="222"/>
      <c r="O269" s="222"/>
      <c r="P269" s="222"/>
      <c r="Q269" s="222"/>
      <c r="R269" s="222"/>
      <c r="S269" s="222"/>
      <c r="T269" s="223"/>
      <c r="AT269" s="224" t="s">
        <v>162</v>
      </c>
      <c r="AU269" s="224" t="s">
        <v>93</v>
      </c>
      <c r="AV269" s="14" t="s">
        <v>93</v>
      </c>
      <c r="AW269" s="14" t="s">
        <v>32</v>
      </c>
      <c r="AX269" s="14" t="s">
        <v>84</v>
      </c>
      <c r="AY269" s="224" t="s">
        <v>154</v>
      </c>
    </row>
    <row r="270" spans="1:65" s="12" customFormat="1" ht="22.9" customHeight="1">
      <c r="B270" s="173"/>
      <c r="C270" s="174"/>
      <c r="D270" s="175" t="s">
        <v>75</v>
      </c>
      <c r="E270" s="187" t="s">
        <v>355</v>
      </c>
      <c r="F270" s="187" t="s">
        <v>356</v>
      </c>
      <c r="G270" s="174"/>
      <c r="H270" s="174"/>
      <c r="I270" s="177"/>
      <c r="J270" s="188">
        <f>BK270</f>
        <v>0</v>
      </c>
      <c r="K270" s="174"/>
      <c r="L270" s="179"/>
      <c r="M270" s="180"/>
      <c r="N270" s="181"/>
      <c r="O270" s="181"/>
      <c r="P270" s="182">
        <f>SUM(P271:P275)</f>
        <v>0</v>
      </c>
      <c r="Q270" s="181"/>
      <c r="R270" s="182">
        <f>SUM(R271:R275)</f>
        <v>0</v>
      </c>
      <c r="S270" s="181"/>
      <c r="T270" s="183">
        <f>SUM(T271:T275)</f>
        <v>0</v>
      </c>
      <c r="AR270" s="184" t="s">
        <v>84</v>
      </c>
      <c r="AT270" s="185" t="s">
        <v>75</v>
      </c>
      <c r="AU270" s="185" t="s">
        <v>84</v>
      </c>
      <c r="AY270" s="184" t="s">
        <v>154</v>
      </c>
      <c r="BK270" s="186">
        <f>SUM(BK271:BK275)</f>
        <v>0</v>
      </c>
    </row>
    <row r="271" spans="1:65" s="2" customFormat="1" ht="24.2" customHeight="1">
      <c r="A271" s="35"/>
      <c r="B271" s="36"/>
      <c r="C271" s="189" t="s">
        <v>437</v>
      </c>
      <c r="D271" s="189" t="s">
        <v>156</v>
      </c>
      <c r="E271" s="190" t="s">
        <v>362</v>
      </c>
      <c r="F271" s="191" t="s">
        <v>363</v>
      </c>
      <c r="G271" s="192" t="s">
        <v>209</v>
      </c>
      <c r="H271" s="193">
        <v>83.968999999999994</v>
      </c>
      <c r="I271" s="194"/>
      <c r="J271" s="195">
        <f>ROUND(I271*H271,2)</f>
        <v>0</v>
      </c>
      <c r="K271" s="196"/>
      <c r="L271" s="40"/>
      <c r="M271" s="197" t="s">
        <v>1</v>
      </c>
      <c r="N271" s="198" t="s">
        <v>42</v>
      </c>
      <c r="O271" s="72"/>
      <c r="P271" s="199">
        <f>O271*H271</f>
        <v>0</v>
      </c>
      <c r="Q271" s="199">
        <v>0</v>
      </c>
      <c r="R271" s="199">
        <f>Q271*H271</f>
        <v>0</v>
      </c>
      <c r="S271" s="199">
        <v>0</v>
      </c>
      <c r="T271" s="200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1" t="s">
        <v>160</v>
      </c>
      <c r="AT271" s="201" t="s">
        <v>156</v>
      </c>
      <c r="AU271" s="201" t="s">
        <v>93</v>
      </c>
      <c r="AY271" s="18" t="s">
        <v>154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8" t="s">
        <v>93</v>
      </c>
      <c r="BK271" s="202">
        <f>ROUND(I271*H271,2)</f>
        <v>0</v>
      </c>
      <c r="BL271" s="18" t="s">
        <v>160</v>
      </c>
      <c r="BM271" s="201" t="s">
        <v>852</v>
      </c>
    </row>
    <row r="272" spans="1:65" s="2" customFormat="1" ht="24.2" customHeight="1">
      <c r="A272" s="35"/>
      <c r="B272" s="36"/>
      <c r="C272" s="189" t="s">
        <v>449</v>
      </c>
      <c r="D272" s="189" t="s">
        <v>156</v>
      </c>
      <c r="E272" s="190" t="s">
        <v>366</v>
      </c>
      <c r="F272" s="191" t="s">
        <v>367</v>
      </c>
      <c r="G272" s="192" t="s">
        <v>209</v>
      </c>
      <c r="H272" s="193">
        <v>1595.4110000000001</v>
      </c>
      <c r="I272" s="194"/>
      <c r="J272" s="195">
        <f>ROUND(I272*H272,2)</f>
        <v>0</v>
      </c>
      <c r="K272" s="196"/>
      <c r="L272" s="40"/>
      <c r="M272" s="197" t="s">
        <v>1</v>
      </c>
      <c r="N272" s="198" t="s">
        <v>42</v>
      </c>
      <c r="O272" s="72"/>
      <c r="P272" s="199">
        <f>O272*H272</f>
        <v>0</v>
      </c>
      <c r="Q272" s="199">
        <v>0</v>
      </c>
      <c r="R272" s="199">
        <f>Q272*H272</f>
        <v>0</v>
      </c>
      <c r="S272" s="199">
        <v>0</v>
      </c>
      <c r="T272" s="200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1" t="s">
        <v>160</v>
      </c>
      <c r="AT272" s="201" t="s">
        <v>156</v>
      </c>
      <c r="AU272" s="201" t="s">
        <v>93</v>
      </c>
      <c r="AY272" s="18" t="s">
        <v>154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8" t="s">
        <v>93</v>
      </c>
      <c r="BK272" s="202">
        <f>ROUND(I272*H272,2)</f>
        <v>0</v>
      </c>
      <c r="BL272" s="18" t="s">
        <v>160</v>
      </c>
      <c r="BM272" s="201" t="s">
        <v>853</v>
      </c>
    </row>
    <row r="273" spans="1:65" s="14" customFormat="1">
      <c r="B273" s="214"/>
      <c r="C273" s="215"/>
      <c r="D273" s="205" t="s">
        <v>162</v>
      </c>
      <c r="E273" s="216" t="s">
        <v>1</v>
      </c>
      <c r="F273" s="217" t="s">
        <v>854</v>
      </c>
      <c r="G273" s="215"/>
      <c r="H273" s="218">
        <v>1595.4110000000001</v>
      </c>
      <c r="I273" s="219"/>
      <c r="J273" s="215"/>
      <c r="K273" s="215"/>
      <c r="L273" s="220"/>
      <c r="M273" s="221"/>
      <c r="N273" s="222"/>
      <c r="O273" s="222"/>
      <c r="P273" s="222"/>
      <c r="Q273" s="222"/>
      <c r="R273" s="222"/>
      <c r="S273" s="222"/>
      <c r="T273" s="223"/>
      <c r="AT273" s="224" t="s">
        <v>162</v>
      </c>
      <c r="AU273" s="224" t="s">
        <v>93</v>
      </c>
      <c r="AV273" s="14" t="s">
        <v>93</v>
      </c>
      <c r="AW273" s="14" t="s">
        <v>32</v>
      </c>
      <c r="AX273" s="14" t="s">
        <v>84</v>
      </c>
      <c r="AY273" s="224" t="s">
        <v>154</v>
      </c>
    </row>
    <row r="274" spans="1:65" s="2" customFormat="1" ht="16.5" customHeight="1">
      <c r="A274" s="35"/>
      <c r="B274" s="36"/>
      <c r="C274" s="189" t="s">
        <v>460</v>
      </c>
      <c r="D274" s="189" t="s">
        <v>156</v>
      </c>
      <c r="E274" s="190" t="s">
        <v>371</v>
      </c>
      <c r="F274" s="191" t="s">
        <v>372</v>
      </c>
      <c r="G274" s="192" t="s">
        <v>209</v>
      </c>
      <c r="H274" s="193">
        <v>83.968999999999994</v>
      </c>
      <c r="I274" s="194"/>
      <c r="J274" s="195">
        <f>ROUND(I274*H274,2)</f>
        <v>0</v>
      </c>
      <c r="K274" s="196"/>
      <c r="L274" s="40"/>
      <c r="M274" s="197" t="s">
        <v>1</v>
      </c>
      <c r="N274" s="198" t="s">
        <v>42</v>
      </c>
      <c r="O274" s="72"/>
      <c r="P274" s="199">
        <f>O274*H274</f>
        <v>0</v>
      </c>
      <c r="Q274" s="199">
        <v>0</v>
      </c>
      <c r="R274" s="199">
        <f>Q274*H274</f>
        <v>0</v>
      </c>
      <c r="S274" s="199">
        <v>0</v>
      </c>
      <c r="T274" s="200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1" t="s">
        <v>160</v>
      </c>
      <c r="AT274" s="201" t="s">
        <v>156</v>
      </c>
      <c r="AU274" s="201" t="s">
        <v>93</v>
      </c>
      <c r="AY274" s="18" t="s">
        <v>154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18" t="s">
        <v>93</v>
      </c>
      <c r="BK274" s="202">
        <f>ROUND(I274*H274,2)</f>
        <v>0</v>
      </c>
      <c r="BL274" s="18" t="s">
        <v>160</v>
      </c>
      <c r="BM274" s="201" t="s">
        <v>855</v>
      </c>
    </row>
    <row r="275" spans="1:65" s="2" customFormat="1" ht="44.25" customHeight="1">
      <c r="A275" s="35"/>
      <c r="B275" s="36"/>
      <c r="C275" s="189" t="s">
        <v>607</v>
      </c>
      <c r="D275" s="189" t="s">
        <v>156</v>
      </c>
      <c r="E275" s="190" t="s">
        <v>375</v>
      </c>
      <c r="F275" s="191" t="s">
        <v>376</v>
      </c>
      <c r="G275" s="192" t="s">
        <v>209</v>
      </c>
      <c r="H275" s="193">
        <v>83.968999999999994</v>
      </c>
      <c r="I275" s="194"/>
      <c r="J275" s="195">
        <f>ROUND(I275*H275,2)</f>
        <v>0</v>
      </c>
      <c r="K275" s="196"/>
      <c r="L275" s="40"/>
      <c r="M275" s="197" t="s">
        <v>1</v>
      </c>
      <c r="N275" s="198" t="s">
        <v>42</v>
      </c>
      <c r="O275" s="72"/>
      <c r="P275" s="199">
        <f>O275*H275</f>
        <v>0</v>
      </c>
      <c r="Q275" s="199">
        <v>0</v>
      </c>
      <c r="R275" s="199">
        <f>Q275*H275</f>
        <v>0</v>
      </c>
      <c r="S275" s="199">
        <v>0</v>
      </c>
      <c r="T275" s="200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1" t="s">
        <v>160</v>
      </c>
      <c r="AT275" s="201" t="s">
        <v>156</v>
      </c>
      <c r="AU275" s="201" t="s">
        <v>93</v>
      </c>
      <c r="AY275" s="18" t="s">
        <v>154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8" t="s">
        <v>93</v>
      </c>
      <c r="BK275" s="202">
        <f>ROUND(I275*H275,2)</f>
        <v>0</v>
      </c>
      <c r="BL275" s="18" t="s">
        <v>160</v>
      </c>
      <c r="BM275" s="201" t="s">
        <v>856</v>
      </c>
    </row>
    <row r="276" spans="1:65" s="12" customFormat="1" ht="22.9" customHeight="1">
      <c r="B276" s="173"/>
      <c r="C276" s="174"/>
      <c r="D276" s="175" t="s">
        <v>75</v>
      </c>
      <c r="E276" s="187" t="s">
        <v>378</v>
      </c>
      <c r="F276" s="187" t="s">
        <v>379</v>
      </c>
      <c r="G276" s="174"/>
      <c r="H276" s="174"/>
      <c r="I276" s="177"/>
      <c r="J276" s="188">
        <f>BK276</f>
        <v>0</v>
      </c>
      <c r="K276" s="174"/>
      <c r="L276" s="179"/>
      <c r="M276" s="180"/>
      <c r="N276" s="181"/>
      <c r="O276" s="181"/>
      <c r="P276" s="182">
        <f>P277</f>
        <v>0</v>
      </c>
      <c r="Q276" s="181"/>
      <c r="R276" s="182">
        <f>R277</f>
        <v>0</v>
      </c>
      <c r="S276" s="181"/>
      <c r="T276" s="183">
        <f>T277</f>
        <v>0</v>
      </c>
      <c r="AR276" s="184" t="s">
        <v>84</v>
      </c>
      <c r="AT276" s="185" t="s">
        <v>75</v>
      </c>
      <c r="AU276" s="185" t="s">
        <v>84</v>
      </c>
      <c r="AY276" s="184" t="s">
        <v>154</v>
      </c>
      <c r="BK276" s="186">
        <f>BK277</f>
        <v>0</v>
      </c>
    </row>
    <row r="277" spans="1:65" s="2" customFormat="1" ht="16.5" customHeight="1">
      <c r="A277" s="35"/>
      <c r="B277" s="36"/>
      <c r="C277" s="189" t="s">
        <v>610</v>
      </c>
      <c r="D277" s="189" t="s">
        <v>156</v>
      </c>
      <c r="E277" s="190" t="s">
        <v>857</v>
      </c>
      <c r="F277" s="191" t="s">
        <v>858</v>
      </c>
      <c r="G277" s="192" t="s">
        <v>209</v>
      </c>
      <c r="H277" s="193">
        <v>154.607</v>
      </c>
      <c r="I277" s="194"/>
      <c r="J277" s="195">
        <f>ROUND(I277*H277,2)</f>
        <v>0</v>
      </c>
      <c r="K277" s="196"/>
      <c r="L277" s="40"/>
      <c r="M277" s="197" t="s">
        <v>1</v>
      </c>
      <c r="N277" s="198" t="s">
        <v>42</v>
      </c>
      <c r="O277" s="72"/>
      <c r="P277" s="199">
        <f>O277*H277</f>
        <v>0</v>
      </c>
      <c r="Q277" s="199">
        <v>0</v>
      </c>
      <c r="R277" s="199">
        <f>Q277*H277</f>
        <v>0</v>
      </c>
      <c r="S277" s="199">
        <v>0</v>
      </c>
      <c r="T277" s="200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1" t="s">
        <v>160</v>
      </c>
      <c r="AT277" s="201" t="s">
        <v>156</v>
      </c>
      <c r="AU277" s="201" t="s">
        <v>93</v>
      </c>
      <c r="AY277" s="18" t="s">
        <v>154</v>
      </c>
      <c r="BE277" s="202">
        <f>IF(N277="základní",J277,0)</f>
        <v>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18" t="s">
        <v>93</v>
      </c>
      <c r="BK277" s="202">
        <f>ROUND(I277*H277,2)</f>
        <v>0</v>
      </c>
      <c r="BL277" s="18" t="s">
        <v>160</v>
      </c>
      <c r="BM277" s="201" t="s">
        <v>859</v>
      </c>
    </row>
    <row r="278" spans="1:65" s="12" customFormat="1" ht="25.9" customHeight="1">
      <c r="B278" s="173"/>
      <c r="C278" s="174"/>
      <c r="D278" s="175" t="s">
        <v>75</v>
      </c>
      <c r="E278" s="176" t="s">
        <v>384</v>
      </c>
      <c r="F278" s="176" t="s">
        <v>385</v>
      </c>
      <c r="G278" s="174"/>
      <c r="H278" s="174"/>
      <c r="I278" s="177"/>
      <c r="J278" s="178">
        <f>BK278</f>
        <v>0</v>
      </c>
      <c r="K278" s="174"/>
      <c r="L278" s="179"/>
      <c r="M278" s="180"/>
      <c r="N278" s="181"/>
      <c r="O278" s="181"/>
      <c r="P278" s="182">
        <f>P279</f>
        <v>0</v>
      </c>
      <c r="Q278" s="181"/>
      <c r="R278" s="182">
        <f>R279</f>
        <v>0</v>
      </c>
      <c r="S278" s="181"/>
      <c r="T278" s="183">
        <f>T279</f>
        <v>0.48062500000000008</v>
      </c>
      <c r="AR278" s="184" t="s">
        <v>93</v>
      </c>
      <c r="AT278" s="185" t="s">
        <v>75</v>
      </c>
      <c r="AU278" s="185" t="s">
        <v>76</v>
      </c>
      <c r="AY278" s="184" t="s">
        <v>154</v>
      </c>
      <c r="BK278" s="186">
        <f>BK279</f>
        <v>0</v>
      </c>
    </row>
    <row r="279" spans="1:65" s="12" customFormat="1" ht="22.9" customHeight="1">
      <c r="B279" s="173"/>
      <c r="C279" s="174"/>
      <c r="D279" s="175" t="s">
        <v>75</v>
      </c>
      <c r="E279" s="187" t="s">
        <v>643</v>
      </c>
      <c r="F279" s="187" t="s">
        <v>644</v>
      </c>
      <c r="G279" s="174"/>
      <c r="H279" s="174"/>
      <c r="I279" s="177"/>
      <c r="J279" s="188">
        <f>BK279</f>
        <v>0</v>
      </c>
      <c r="K279" s="174"/>
      <c r="L279" s="179"/>
      <c r="M279" s="180"/>
      <c r="N279" s="181"/>
      <c r="O279" s="181"/>
      <c r="P279" s="182">
        <f>SUM(P280:P290)</f>
        <v>0</v>
      </c>
      <c r="Q279" s="181"/>
      <c r="R279" s="182">
        <f>SUM(R280:R290)</f>
        <v>0</v>
      </c>
      <c r="S279" s="181"/>
      <c r="T279" s="183">
        <f>SUM(T280:T290)</f>
        <v>0.48062500000000008</v>
      </c>
      <c r="AR279" s="184" t="s">
        <v>93</v>
      </c>
      <c r="AT279" s="185" t="s">
        <v>75</v>
      </c>
      <c r="AU279" s="185" t="s">
        <v>84</v>
      </c>
      <c r="AY279" s="184" t="s">
        <v>154</v>
      </c>
      <c r="BK279" s="186">
        <f>SUM(BK280:BK290)</f>
        <v>0</v>
      </c>
    </row>
    <row r="280" spans="1:65" s="2" customFormat="1" ht="24.2" customHeight="1">
      <c r="A280" s="35"/>
      <c r="B280" s="36"/>
      <c r="C280" s="189" t="s">
        <v>499</v>
      </c>
      <c r="D280" s="189" t="s">
        <v>156</v>
      </c>
      <c r="E280" s="190" t="s">
        <v>860</v>
      </c>
      <c r="F280" s="191" t="s">
        <v>861</v>
      </c>
      <c r="G280" s="192" t="s">
        <v>636</v>
      </c>
      <c r="H280" s="193">
        <v>3</v>
      </c>
      <c r="I280" s="194"/>
      <c r="J280" s="195">
        <f t="shared" ref="J280:J287" si="0">ROUND(I280*H280,2)</f>
        <v>0</v>
      </c>
      <c r="K280" s="196"/>
      <c r="L280" s="40"/>
      <c r="M280" s="197" t="s">
        <v>1</v>
      </c>
      <c r="N280" s="198" t="s">
        <v>42</v>
      </c>
      <c r="O280" s="72"/>
      <c r="P280" s="199">
        <f t="shared" ref="P280:P287" si="1">O280*H280</f>
        <v>0</v>
      </c>
      <c r="Q280" s="199">
        <v>0</v>
      </c>
      <c r="R280" s="199">
        <f t="shared" ref="R280:R287" si="2">Q280*H280</f>
        <v>0</v>
      </c>
      <c r="S280" s="199">
        <v>0</v>
      </c>
      <c r="T280" s="200">
        <f t="shared" ref="T280:T287" si="3"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1" t="s">
        <v>239</v>
      </c>
      <c r="AT280" s="201" t="s">
        <v>156</v>
      </c>
      <c r="AU280" s="201" t="s">
        <v>93</v>
      </c>
      <c r="AY280" s="18" t="s">
        <v>154</v>
      </c>
      <c r="BE280" s="202">
        <f t="shared" ref="BE280:BE287" si="4">IF(N280="základní",J280,0)</f>
        <v>0</v>
      </c>
      <c r="BF280" s="202">
        <f t="shared" ref="BF280:BF287" si="5">IF(N280="snížená",J280,0)</f>
        <v>0</v>
      </c>
      <c r="BG280" s="202">
        <f t="shared" ref="BG280:BG287" si="6">IF(N280="zákl. přenesená",J280,0)</f>
        <v>0</v>
      </c>
      <c r="BH280" s="202">
        <f t="shared" ref="BH280:BH287" si="7">IF(N280="sníž. přenesená",J280,0)</f>
        <v>0</v>
      </c>
      <c r="BI280" s="202">
        <f t="shared" ref="BI280:BI287" si="8">IF(N280="nulová",J280,0)</f>
        <v>0</v>
      </c>
      <c r="BJ280" s="18" t="s">
        <v>93</v>
      </c>
      <c r="BK280" s="202">
        <f t="shared" ref="BK280:BK287" si="9">ROUND(I280*H280,2)</f>
        <v>0</v>
      </c>
      <c r="BL280" s="18" t="s">
        <v>239</v>
      </c>
      <c r="BM280" s="201" t="s">
        <v>862</v>
      </c>
    </row>
    <row r="281" spans="1:65" s="2" customFormat="1" ht="24.2" customHeight="1">
      <c r="A281" s="35"/>
      <c r="B281" s="36"/>
      <c r="C281" s="189" t="s">
        <v>615</v>
      </c>
      <c r="D281" s="189" t="s">
        <v>156</v>
      </c>
      <c r="E281" s="190" t="s">
        <v>863</v>
      </c>
      <c r="F281" s="191" t="s">
        <v>864</v>
      </c>
      <c r="G281" s="192" t="s">
        <v>636</v>
      </c>
      <c r="H281" s="193">
        <v>1</v>
      </c>
      <c r="I281" s="194"/>
      <c r="J281" s="195">
        <f t="shared" si="0"/>
        <v>0</v>
      </c>
      <c r="K281" s="196"/>
      <c r="L281" s="40"/>
      <c r="M281" s="197" t="s">
        <v>1</v>
      </c>
      <c r="N281" s="198" t="s">
        <v>42</v>
      </c>
      <c r="O281" s="72"/>
      <c r="P281" s="199">
        <f t="shared" si="1"/>
        <v>0</v>
      </c>
      <c r="Q281" s="199">
        <v>0</v>
      </c>
      <c r="R281" s="199">
        <f t="shared" si="2"/>
        <v>0</v>
      </c>
      <c r="S281" s="199">
        <v>0</v>
      </c>
      <c r="T281" s="200">
        <f t="shared" si="3"/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1" t="s">
        <v>239</v>
      </c>
      <c r="AT281" s="201" t="s">
        <v>156</v>
      </c>
      <c r="AU281" s="201" t="s">
        <v>93</v>
      </c>
      <c r="AY281" s="18" t="s">
        <v>154</v>
      </c>
      <c r="BE281" s="202">
        <f t="shared" si="4"/>
        <v>0</v>
      </c>
      <c r="BF281" s="202">
        <f t="shared" si="5"/>
        <v>0</v>
      </c>
      <c r="BG281" s="202">
        <f t="shared" si="6"/>
        <v>0</v>
      </c>
      <c r="BH281" s="202">
        <f t="shared" si="7"/>
        <v>0</v>
      </c>
      <c r="BI281" s="202">
        <f t="shared" si="8"/>
        <v>0</v>
      </c>
      <c r="BJ281" s="18" t="s">
        <v>93</v>
      </c>
      <c r="BK281" s="202">
        <f t="shared" si="9"/>
        <v>0</v>
      </c>
      <c r="BL281" s="18" t="s">
        <v>239</v>
      </c>
      <c r="BM281" s="201" t="s">
        <v>865</v>
      </c>
    </row>
    <row r="282" spans="1:65" s="2" customFormat="1" ht="24.2" customHeight="1">
      <c r="A282" s="35"/>
      <c r="B282" s="36"/>
      <c r="C282" s="189" t="s">
        <v>616</v>
      </c>
      <c r="D282" s="189" t="s">
        <v>156</v>
      </c>
      <c r="E282" s="190" t="s">
        <v>866</v>
      </c>
      <c r="F282" s="191" t="s">
        <v>867</v>
      </c>
      <c r="G282" s="192" t="s">
        <v>636</v>
      </c>
      <c r="H282" s="193">
        <v>2</v>
      </c>
      <c r="I282" s="194"/>
      <c r="J282" s="195">
        <f t="shared" si="0"/>
        <v>0</v>
      </c>
      <c r="K282" s="196"/>
      <c r="L282" s="40"/>
      <c r="M282" s="197" t="s">
        <v>1</v>
      </c>
      <c r="N282" s="198" t="s">
        <v>42</v>
      </c>
      <c r="O282" s="72"/>
      <c r="P282" s="199">
        <f t="shared" si="1"/>
        <v>0</v>
      </c>
      <c r="Q282" s="199">
        <v>0</v>
      </c>
      <c r="R282" s="199">
        <f t="shared" si="2"/>
        <v>0</v>
      </c>
      <c r="S282" s="199">
        <v>0</v>
      </c>
      <c r="T282" s="200">
        <f t="shared" si="3"/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1" t="s">
        <v>239</v>
      </c>
      <c r="AT282" s="201" t="s">
        <v>156</v>
      </c>
      <c r="AU282" s="201" t="s">
        <v>93</v>
      </c>
      <c r="AY282" s="18" t="s">
        <v>154</v>
      </c>
      <c r="BE282" s="202">
        <f t="shared" si="4"/>
        <v>0</v>
      </c>
      <c r="BF282" s="202">
        <f t="shared" si="5"/>
        <v>0</v>
      </c>
      <c r="BG282" s="202">
        <f t="shared" si="6"/>
        <v>0</v>
      </c>
      <c r="BH282" s="202">
        <f t="shared" si="7"/>
        <v>0</v>
      </c>
      <c r="BI282" s="202">
        <f t="shared" si="8"/>
        <v>0</v>
      </c>
      <c r="BJ282" s="18" t="s">
        <v>93</v>
      </c>
      <c r="BK282" s="202">
        <f t="shared" si="9"/>
        <v>0</v>
      </c>
      <c r="BL282" s="18" t="s">
        <v>239</v>
      </c>
      <c r="BM282" s="201" t="s">
        <v>868</v>
      </c>
    </row>
    <row r="283" spans="1:65" s="2" customFormat="1" ht="24.2" customHeight="1">
      <c r="A283" s="35"/>
      <c r="B283" s="36"/>
      <c r="C283" s="189" t="s">
        <v>617</v>
      </c>
      <c r="D283" s="189" t="s">
        <v>156</v>
      </c>
      <c r="E283" s="190" t="s">
        <v>869</v>
      </c>
      <c r="F283" s="191" t="s">
        <v>870</v>
      </c>
      <c r="G283" s="192" t="s">
        <v>636</v>
      </c>
      <c r="H283" s="193">
        <v>1</v>
      </c>
      <c r="I283" s="194"/>
      <c r="J283" s="195">
        <f t="shared" si="0"/>
        <v>0</v>
      </c>
      <c r="K283" s="196"/>
      <c r="L283" s="40"/>
      <c r="M283" s="197" t="s">
        <v>1</v>
      </c>
      <c r="N283" s="198" t="s">
        <v>42</v>
      </c>
      <c r="O283" s="72"/>
      <c r="P283" s="199">
        <f t="shared" si="1"/>
        <v>0</v>
      </c>
      <c r="Q283" s="199">
        <v>0</v>
      </c>
      <c r="R283" s="199">
        <f t="shared" si="2"/>
        <v>0</v>
      </c>
      <c r="S283" s="199">
        <v>0</v>
      </c>
      <c r="T283" s="200">
        <f t="shared" si="3"/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1" t="s">
        <v>239</v>
      </c>
      <c r="AT283" s="201" t="s">
        <v>156</v>
      </c>
      <c r="AU283" s="201" t="s">
        <v>93</v>
      </c>
      <c r="AY283" s="18" t="s">
        <v>154</v>
      </c>
      <c r="BE283" s="202">
        <f t="shared" si="4"/>
        <v>0</v>
      </c>
      <c r="BF283" s="202">
        <f t="shared" si="5"/>
        <v>0</v>
      </c>
      <c r="BG283" s="202">
        <f t="shared" si="6"/>
        <v>0</v>
      </c>
      <c r="BH283" s="202">
        <f t="shared" si="7"/>
        <v>0</v>
      </c>
      <c r="BI283" s="202">
        <f t="shared" si="8"/>
        <v>0</v>
      </c>
      <c r="BJ283" s="18" t="s">
        <v>93</v>
      </c>
      <c r="BK283" s="202">
        <f t="shared" si="9"/>
        <v>0</v>
      </c>
      <c r="BL283" s="18" t="s">
        <v>239</v>
      </c>
      <c r="BM283" s="201" t="s">
        <v>871</v>
      </c>
    </row>
    <row r="284" spans="1:65" s="2" customFormat="1" ht="24.2" customHeight="1">
      <c r="A284" s="35"/>
      <c r="B284" s="36"/>
      <c r="C284" s="189" t="s">
        <v>618</v>
      </c>
      <c r="D284" s="189" t="s">
        <v>156</v>
      </c>
      <c r="E284" s="190" t="s">
        <v>872</v>
      </c>
      <c r="F284" s="191" t="s">
        <v>873</v>
      </c>
      <c r="G284" s="192" t="s">
        <v>636</v>
      </c>
      <c r="H284" s="193">
        <v>1</v>
      </c>
      <c r="I284" s="194"/>
      <c r="J284" s="195">
        <f t="shared" si="0"/>
        <v>0</v>
      </c>
      <c r="K284" s="196"/>
      <c r="L284" s="40"/>
      <c r="M284" s="197" t="s">
        <v>1</v>
      </c>
      <c r="N284" s="198" t="s">
        <v>42</v>
      </c>
      <c r="O284" s="72"/>
      <c r="P284" s="199">
        <f t="shared" si="1"/>
        <v>0</v>
      </c>
      <c r="Q284" s="199">
        <v>0</v>
      </c>
      <c r="R284" s="199">
        <f t="shared" si="2"/>
        <v>0</v>
      </c>
      <c r="S284" s="199">
        <v>0</v>
      </c>
      <c r="T284" s="200">
        <f t="shared" si="3"/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1" t="s">
        <v>239</v>
      </c>
      <c r="AT284" s="201" t="s">
        <v>156</v>
      </c>
      <c r="AU284" s="201" t="s">
        <v>93</v>
      </c>
      <c r="AY284" s="18" t="s">
        <v>154</v>
      </c>
      <c r="BE284" s="202">
        <f t="shared" si="4"/>
        <v>0</v>
      </c>
      <c r="BF284" s="202">
        <f t="shared" si="5"/>
        <v>0</v>
      </c>
      <c r="BG284" s="202">
        <f t="shared" si="6"/>
        <v>0</v>
      </c>
      <c r="BH284" s="202">
        <f t="shared" si="7"/>
        <v>0</v>
      </c>
      <c r="BI284" s="202">
        <f t="shared" si="8"/>
        <v>0</v>
      </c>
      <c r="BJ284" s="18" t="s">
        <v>93</v>
      </c>
      <c r="BK284" s="202">
        <f t="shared" si="9"/>
        <v>0</v>
      </c>
      <c r="BL284" s="18" t="s">
        <v>239</v>
      </c>
      <c r="BM284" s="201" t="s">
        <v>874</v>
      </c>
    </row>
    <row r="285" spans="1:65" s="2" customFormat="1" ht="24.2" customHeight="1">
      <c r="A285" s="35"/>
      <c r="B285" s="36"/>
      <c r="C285" s="189" t="s">
        <v>621</v>
      </c>
      <c r="D285" s="189" t="s">
        <v>156</v>
      </c>
      <c r="E285" s="190" t="s">
        <v>875</v>
      </c>
      <c r="F285" s="191" t="s">
        <v>876</v>
      </c>
      <c r="G285" s="192" t="s">
        <v>636</v>
      </c>
      <c r="H285" s="193">
        <v>1</v>
      </c>
      <c r="I285" s="194"/>
      <c r="J285" s="195">
        <f t="shared" si="0"/>
        <v>0</v>
      </c>
      <c r="K285" s="196"/>
      <c r="L285" s="40"/>
      <c r="M285" s="197" t="s">
        <v>1</v>
      </c>
      <c r="N285" s="198" t="s">
        <v>42</v>
      </c>
      <c r="O285" s="72"/>
      <c r="P285" s="199">
        <f t="shared" si="1"/>
        <v>0</v>
      </c>
      <c r="Q285" s="199">
        <v>0</v>
      </c>
      <c r="R285" s="199">
        <f t="shared" si="2"/>
        <v>0</v>
      </c>
      <c r="S285" s="199">
        <v>0</v>
      </c>
      <c r="T285" s="200">
        <f t="shared" si="3"/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1" t="s">
        <v>239</v>
      </c>
      <c r="AT285" s="201" t="s">
        <v>156</v>
      </c>
      <c r="AU285" s="201" t="s">
        <v>93</v>
      </c>
      <c r="AY285" s="18" t="s">
        <v>154</v>
      </c>
      <c r="BE285" s="202">
        <f t="shared" si="4"/>
        <v>0</v>
      </c>
      <c r="BF285" s="202">
        <f t="shared" si="5"/>
        <v>0</v>
      </c>
      <c r="BG285" s="202">
        <f t="shared" si="6"/>
        <v>0</v>
      </c>
      <c r="BH285" s="202">
        <f t="shared" si="7"/>
        <v>0</v>
      </c>
      <c r="BI285" s="202">
        <f t="shared" si="8"/>
        <v>0</v>
      </c>
      <c r="BJ285" s="18" t="s">
        <v>93</v>
      </c>
      <c r="BK285" s="202">
        <f t="shared" si="9"/>
        <v>0</v>
      </c>
      <c r="BL285" s="18" t="s">
        <v>239</v>
      </c>
      <c r="BM285" s="201" t="s">
        <v>877</v>
      </c>
    </row>
    <row r="286" spans="1:65" s="2" customFormat="1" ht="24.2" customHeight="1">
      <c r="A286" s="35"/>
      <c r="B286" s="36"/>
      <c r="C286" s="189" t="s">
        <v>624</v>
      </c>
      <c r="D286" s="189" t="s">
        <v>156</v>
      </c>
      <c r="E286" s="190" t="s">
        <v>878</v>
      </c>
      <c r="F286" s="191" t="s">
        <v>879</v>
      </c>
      <c r="G286" s="192" t="s">
        <v>636</v>
      </c>
      <c r="H286" s="193">
        <v>1</v>
      </c>
      <c r="I286" s="194"/>
      <c r="J286" s="195">
        <f t="shared" si="0"/>
        <v>0</v>
      </c>
      <c r="K286" s="196"/>
      <c r="L286" s="40"/>
      <c r="M286" s="197" t="s">
        <v>1</v>
      </c>
      <c r="N286" s="198" t="s">
        <v>42</v>
      </c>
      <c r="O286" s="72"/>
      <c r="P286" s="199">
        <f t="shared" si="1"/>
        <v>0</v>
      </c>
      <c r="Q286" s="199">
        <v>0</v>
      </c>
      <c r="R286" s="199">
        <f t="shared" si="2"/>
        <v>0</v>
      </c>
      <c r="S286" s="199">
        <v>0</v>
      </c>
      <c r="T286" s="200">
        <f t="shared" si="3"/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1" t="s">
        <v>239</v>
      </c>
      <c r="AT286" s="201" t="s">
        <v>156</v>
      </c>
      <c r="AU286" s="201" t="s">
        <v>93</v>
      </c>
      <c r="AY286" s="18" t="s">
        <v>154</v>
      </c>
      <c r="BE286" s="202">
        <f t="shared" si="4"/>
        <v>0</v>
      </c>
      <c r="BF286" s="202">
        <f t="shared" si="5"/>
        <v>0</v>
      </c>
      <c r="BG286" s="202">
        <f t="shared" si="6"/>
        <v>0</v>
      </c>
      <c r="BH286" s="202">
        <f t="shared" si="7"/>
        <v>0</v>
      </c>
      <c r="BI286" s="202">
        <f t="shared" si="8"/>
        <v>0</v>
      </c>
      <c r="BJ286" s="18" t="s">
        <v>93</v>
      </c>
      <c r="BK286" s="202">
        <f t="shared" si="9"/>
        <v>0</v>
      </c>
      <c r="BL286" s="18" t="s">
        <v>239</v>
      </c>
      <c r="BM286" s="201" t="s">
        <v>880</v>
      </c>
    </row>
    <row r="287" spans="1:65" s="2" customFormat="1" ht="24.2" customHeight="1">
      <c r="A287" s="35"/>
      <c r="B287" s="36"/>
      <c r="C287" s="189" t="s">
        <v>625</v>
      </c>
      <c r="D287" s="189" t="s">
        <v>156</v>
      </c>
      <c r="E287" s="190" t="s">
        <v>881</v>
      </c>
      <c r="F287" s="191" t="s">
        <v>882</v>
      </c>
      <c r="G287" s="192" t="s">
        <v>226</v>
      </c>
      <c r="H287" s="193">
        <v>19.225000000000001</v>
      </c>
      <c r="I287" s="194"/>
      <c r="J287" s="195">
        <f t="shared" si="0"/>
        <v>0</v>
      </c>
      <c r="K287" s="196"/>
      <c r="L287" s="40"/>
      <c r="M287" s="197" t="s">
        <v>1</v>
      </c>
      <c r="N287" s="198" t="s">
        <v>42</v>
      </c>
      <c r="O287" s="72"/>
      <c r="P287" s="199">
        <f t="shared" si="1"/>
        <v>0</v>
      </c>
      <c r="Q287" s="199">
        <v>0</v>
      </c>
      <c r="R287" s="199">
        <f t="shared" si="2"/>
        <v>0</v>
      </c>
      <c r="S287" s="199">
        <v>2.5000000000000001E-2</v>
      </c>
      <c r="T287" s="200">
        <f t="shared" si="3"/>
        <v>0.48062500000000008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1" t="s">
        <v>239</v>
      </c>
      <c r="AT287" s="201" t="s">
        <v>156</v>
      </c>
      <c r="AU287" s="201" t="s">
        <v>93</v>
      </c>
      <c r="AY287" s="18" t="s">
        <v>154</v>
      </c>
      <c r="BE287" s="202">
        <f t="shared" si="4"/>
        <v>0</v>
      </c>
      <c r="BF287" s="202">
        <f t="shared" si="5"/>
        <v>0</v>
      </c>
      <c r="BG287" s="202">
        <f t="shared" si="6"/>
        <v>0</v>
      </c>
      <c r="BH287" s="202">
        <f t="shared" si="7"/>
        <v>0</v>
      </c>
      <c r="BI287" s="202">
        <f t="shared" si="8"/>
        <v>0</v>
      </c>
      <c r="BJ287" s="18" t="s">
        <v>93</v>
      </c>
      <c r="BK287" s="202">
        <f t="shared" si="9"/>
        <v>0</v>
      </c>
      <c r="BL287" s="18" t="s">
        <v>239</v>
      </c>
      <c r="BM287" s="201" t="s">
        <v>883</v>
      </c>
    </row>
    <row r="288" spans="1:65" s="13" customFormat="1">
      <c r="B288" s="203"/>
      <c r="C288" s="204"/>
      <c r="D288" s="205" t="s">
        <v>162</v>
      </c>
      <c r="E288" s="206" t="s">
        <v>1</v>
      </c>
      <c r="F288" s="207" t="s">
        <v>884</v>
      </c>
      <c r="G288" s="204"/>
      <c r="H288" s="206" t="s">
        <v>1</v>
      </c>
      <c r="I288" s="208"/>
      <c r="J288" s="204"/>
      <c r="K288" s="204"/>
      <c r="L288" s="209"/>
      <c r="M288" s="210"/>
      <c r="N288" s="211"/>
      <c r="O288" s="211"/>
      <c r="P288" s="211"/>
      <c r="Q288" s="211"/>
      <c r="R288" s="211"/>
      <c r="S288" s="211"/>
      <c r="T288" s="212"/>
      <c r="AT288" s="213" t="s">
        <v>162</v>
      </c>
      <c r="AU288" s="213" t="s">
        <v>93</v>
      </c>
      <c r="AV288" s="13" t="s">
        <v>84</v>
      </c>
      <c r="AW288" s="13" t="s">
        <v>32</v>
      </c>
      <c r="AX288" s="13" t="s">
        <v>76</v>
      </c>
      <c r="AY288" s="213" t="s">
        <v>154</v>
      </c>
    </row>
    <row r="289" spans="1:65" s="14" customFormat="1">
      <c r="B289" s="214"/>
      <c r="C289" s="215"/>
      <c r="D289" s="205" t="s">
        <v>162</v>
      </c>
      <c r="E289" s="216" t="s">
        <v>1</v>
      </c>
      <c r="F289" s="217" t="s">
        <v>885</v>
      </c>
      <c r="G289" s="215"/>
      <c r="H289" s="218">
        <v>19.225000000000001</v>
      </c>
      <c r="I289" s="219"/>
      <c r="J289" s="215"/>
      <c r="K289" s="215"/>
      <c r="L289" s="220"/>
      <c r="M289" s="221"/>
      <c r="N289" s="222"/>
      <c r="O289" s="222"/>
      <c r="P289" s="222"/>
      <c r="Q289" s="222"/>
      <c r="R289" s="222"/>
      <c r="S289" s="222"/>
      <c r="T289" s="223"/>
      <c r="AT289" s="224" t="s">
        <v>162</v>
      </c>
      <c r="AU289" s="224" t="s">
        <v>93</v>
      </c>
      <c r="AV289" s="14" t="s">
        <v>93</v>
      </c>
      <c r="AW289" s="14" t="s">
        <v>32</v>
      </c>
      <c r="AX289" s="14" t="s">
        <v>84</v>
      </c>
      <c r="AY289" s="224" t="s">
        <v>154</v>
      </c>
    </row>
    <row r="290" spans="1:65" s="2" customFormat="1" ht="24.2" customHeight="1">
      <c r="A290" s="35"/>
      <c r="B290" s="36"/>
      <c r="C290" s="189" t="s">
        <v>626</v>
      </c>
      <c r="D290" s="189" t="s">
        <v>156</v>
      </c>
      <c r="E290" s="190" t="s">
        <v>886</v>
      </c>
      <c r="F290" s="191" t="s">
        <v>887</v>
      </c>
      <c r="G290" s="192" t="s">
        <v>424</v>
      </c>
      <c r="H290" s="258"/>
      <c r="I290" s="194"/>
      <c r="J290" s="195">
        <f>ROUND(I290*H290,2)</f>
        <v>0</v>
      </c>
      <c r="K290" s="196"/>
      <c r="L290" s="40"/>
      <c r="M290" s="197" t="s">
        <v>1</v>
      </c>
      <c r="N290" s="198" t="s">
        <v>42</v>
      </c>
      <c r="O290" s="72"/>
      <c r="P290" s="199">
        <f>O290*H290</f>
        <v>0</v>
      </c>
      <c r="Q290" s="199">
        <v>0</v>
      </c>
      <c r="R290" s="199">
        <f>Q290*H290</f>
        <v>0</v>
      </c>
      <c r="S290" s="199">
        <v>0</v>
      </c>
      <c r="T290" s="200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1" t="s">
        <v>239</v>
      </c>
      <c r="AT290" s="201" t="s">
        <v>156</v>
      </c>
      <c r="AU290" s="201" t="s">
        <v>93</v>
      </c>
      <c r="AY290" s="18" t="s">
        <v>154</v>
      </c>
      <c r="BE290" s="202">
        <f>IF(N290="základní",J290,0)</f>
        <v>0</v>
      </c>
      <c r="BF290" s="202">
        <f>IF(N290="snížená",J290,0)</f>
        <v>0</v>
      </c>
      <c r="BG290" s="202">
        <f>IF(N290="zákl. přenesená",J290,0)</f>
        <v>0</v>
      </c>
      <c r="BH290" s="202">
        <f>IF(N290="sníž. přenesená",J290,0)</f>
        <v>0</v>
      </c>
      <c r="BI290" s="202">
        <f>IF(N290="nulová",J290,0)</f>
        <v>0</v>
      </c>
      <c r="BJ290" s="18" t="s">
        <v>93</v>
      </c>
      <c r="BK290" s="202">
        <f>ROUND(I290*H290,2)</f>
        <v>0</v>
      </c>
      <c r="BL290" s="18" t="s">
        <v>239</v>
      </c>
      <c r="BM290" s="201" t="s">
        <v>888</v>
      </c>
    </row>
    <row r="291" spans="1:65" s="12" customFormat="1" ht="25.9" customHeight="1">
      <c r="B291" s="173"/>
      <c r="C291" s="174"/>
      <c r="D291" s="175" t="s">
        <v>75</v>
      </c>
      <c r="E291" s="176" t="s">
        <v>433</v>
      </c>
      <c r="F291" s="176" t="s">
        <v>434</v>
      </c>
      <c r="G291" s="174"/>
      <c r="H291" s="174"/>
      <c r="I291" s="177"/>
      <c r="J291" s="178">
        <f>BK291</f>
        <v>0</v>
      </c>
      <c r="K291" s="174"/>
      <c r="L291" s="179"/>
      <c r="M291" s="180"/>
      <c r="N291" s="181"/>
      <c r="O291" s="181"/>
      <c r="P291" s="182">
        <f>P292+P301+P310</f>
        <v>0</v>
      </c>
      <c r="Q291" s="181"/>
      <c r="R291" s="182">
        <f>R292+R301+R310</f>
        <v>0</v>
      </c>
      <c r="S291" s="181"/>
      <c r="T291" s="183">
        <f>T292+T301+T310</f>
        <v>0</v>
      </c>
      <c r="AR291" s="184" t="s">
        <v>180</v>
      </c>
      <c r="AT291" s="185" t="s">
        <v>75</v>
      </c>
      <c r="AU291" s="185" t="s">
        <v>76</v>
      </c>
      <c r="AY291" s="184" t="s">
        <v>154</v>
      </c>
      <c r="BK291" s="186">
        <f>BK292+BK301+BK310</f>
        <v>0</v>
      </c>
    </row>
    <row r="292" spans="1:65" s="12" customFormat="1" ht="22.9" customHeight="1">
      <c r="B292" s="173"/>
      <c r="C292" s="174"/>
      <c r="D292" s="175" t="s">
        <v>75</v>
      </c>
      <c r="E292" s="187" t="s">
        <v>435</v>
      </c>
      <c r="F292" s="187" t="s">
        <v>436</v>
      </c>
      <c r="G292" s="174"/>
      <c r="H292" s="174"/>
      <c r="I292" s="177"/>
      <c r="J292" s="188">
        <f>BK292</f>
        <v>0</v>
      </c>
      <c r="K292" s="174"/>
      <c r="L292" s="179"/>
      <c r="M292" s="180"/>
      <c r="N292" s="181"/>
      <c r="O292" s="181"/>
      <c r="P292" s="182">
        <f>SUM(P293:P300)</f>
        <v>0</v>
      </c>
      <c r="Q292" s="181"/>
      <c r="R292" s="182">
        <f>SUM(R293:R300)</f>
        <v>0</v>
      </c>
      <c r="S292" s="181"/>
      <c r="T292" s="183">
        <f>SUM(T293:T300)</f>
        <v>0</v>
      </c>
      <c r="AR292" s="184" t="s">
        <v>180</v>
      </c>
      <c r="AT292" s="185" t="s">
        <v>75</v>
      </c>
      <c r="AU292" s="185" t="s">
        <v>84</v>
      </c>
      <c r="AY292" s="184" t="s">
        <v>154</v>
      </c>
      <c r="BK292" s="186">
        <f>SUM(BK293:BK300)</f>
        <v>0</v>
      </c>
    </row>
    <row r="293" spans="1:65" s="2" customFormat="1" ht="16.5" customHeight="1">
      <c r="A293" s="35"/>
      <c r="B293" s="36"/>
      <c r="C293" s="189" t="s">
        <v>629</v>
      </c>
      <c r="D293" s="189" t="s">
        <v>156</v>
      </c>
      <c r="E293" s="190" t="s">
        <v>438</v>
      </c>
      <c r="F293" s="191" t="s">
        <v>436</v>
      </c>
      <c r="G293" s="192" t="s">
        <v>439</v>
      </c>
      <c r="H293" s="193">
        <v>1</v>
      </c>
      <c r="I293" s="194"/>
      <c r="J293" s="195">
        <f>ROUND(I293*H293,2)</f>
        <v>0</v>
      </c>
      <c r="K293" s="196"/>
      <c r="L293" s="40"/>
      <c r="M293" s="197" t="s">
        <v>1</v>
      </c>
      <c r="N293" s="198" t="s">
        <v>42</v>
      </c>
      <c r="O293" s="72"/>
      <c r="P293" s="199">
        <f>O293*H293</f>
        <v>0</v>
      </c>
      <c r="Q293" s="199">
        <v>0</v>
      </c>
      <c r="R293" s="199">
        <f>Q293*H293</f>
        <v>0</v>
      </c>
      <c r="S293" s="199">
        <v>0</v>
      </c>
      <c r="T293" s="200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1" t="s">
        <v>160</v>
      </c>
      <c r="AT293" s="201" t="s">
        <v>156</v>
      </c>
      <c r="AU293" s="201" t="s">
        <v>93</v>
      </c>
      <c r="AY293" s="18" t="s">
        <v>154</v>
      </c>
      <c r="BE293" s="202">
        <f>IF(N293="základní",J293,0)</f>
        <v>0</v>
      </c>
      <c r="BF293" s="202">
        <f>IF(N293="snížená",J293,0)</f>
        <v>0</v>
      </c>
      <c r="BG293" s="202">
        <f>IF(N293="zákl. přenesená",J293,0)</f>
        <v>0</v>
      </c>
      <c r="BH293" s="202">
        <f>IF(N293="sníž. přenesená",J293,0)</f>
        <v>0</v>
      </c>
      <c r="BI293" s="202">
        <f>IF(N293="nulová",J293,0)</f>
        <v>0</v>
      </c>
      <c r="BJ293" s="18" t="s">
        <v>93</v>
      </c>
      <c r="BK293" s="202">
        <f>ROUND(I293*H293,2)</f>
        <v>0</v>
      </c>
      <c r="BL293" s="18" t="s">
        <v>160</v>
      </c>
      <c r="BM293" s="201" t="s">
        <v>889</v>
      </c>
    </row>
    <row r="294" spans="1:65" s="13" customFormat="1">
      <c r="B294" s="203"/>
      <c r="C294" s="204"/>
      <c r="D294" s="205" t="s">
        <v>162</v>
      </c>
      <c r="E294" s="206" t="s">
        <v>1</v>
      </c>
      <c r="F294" s="207" t="s">
        <v>441</v>
      </c>
      <c r="G294" s="204"/>
      <c r="H294" s="206" t="s">
        <v>1</v>
      </c>
      <c r="I294" s="208"/>
      <c r="J294" s="204"/>
      <c r="K294" s="204"/>
      <c r="L294" s="209"/>
      <c r="M294" s="210"/>
      <c r="N294" s="211"/>
      <c r="O294" s="211"/>
      <c r="P294" s="211"/>
      <c r="Q294" s="211"/>
      <c r="R294" s="211"/>
      <c r="S294" s="211"/>
      <c r="T294" s="212"/>
      <c r="AT294" s="213" t="s">
        <v>162</v>
      </c>
      <c r="AU294" s="213" t="s">
        <v>93</v>
      </c>
      <c r="AV294" s="13" t="s">
        <v>84</v>
      </c>
      <c r="AW294" s="13" t="s">
        <v>32</v>
      </c>
      <c r="AX294" s="13" t="s">
        <v>76</v>
      </c>
      <c r="AY294" s="213" t="s">
        <v>154</v>
      </c>
    </row>
    <row r="295" spans="1:65" s="13" customFormat="1">
      <c r="B295" s="203"/>
      <c r="C295" s="204"/>
      <c r="D295" s="205" t="s">
        <v>162</v>
      </c>
      <c r="E295" s="206" t="s">
        <v>1</v>
      </c>
      <c r="F295" s="207" t="s">
        <v>442</v>
      </c>
      <c r="G295" s="204"/>
      <c r="H295" s="206" t="s">
        <v>1</v>
      </c>
      <c r="I295" s="208"/>
      <c r="J295" s="204"/>
      <c r="K295" s="204"/>
      <c r="L295" s="209"/>
      <c r="M295" s="210"/>
      <c r="N295" s="211"/>
      <c r="O295" s="211"/>
      <c r="P295" s="211"/>
      <c r="Q295" s="211"/>
      <c r="R295" s="211"/>
      <c r="S295" s="211"/>
      <c r="T295" s="212"/>
      <c r="AT295" s="213" t="s">
        <v>162</v>
      </c>
      <c r="AU295" s="213" t="s">
        <v>93</v>
      </c>
      <c r="AV295" s="13" t="s">
        <v>84</v>
      </c>
      <c r="AW295" s="13" t="s">
        <v>32</v>
      </c>
      <c r="AX295" s="13" t="s">
        <v>76</v>
      </c>
      <c r="AY295" s="213" t="s">
        <v>154</v>
      </c>
    </row>
    <row r="296" spans="1:65" s="13" customFormat="1">
      <c r="B296" s="203"/>
      <c r="C296" s="204"/>
      <c r="D296" s="205" t="s">
        <v>162</v>
      </c>
      <c r="E296" s="206" t="s">
        <v>1</v>
      </c>
      <c r="F296" s="207" t="s">
        <v>443</v>
      </c>
      <c r="G296" s="204"/>
      <c r="H296" s="206" t="s">
        <v>1</v>
      </c>
      <c r="I296" s="208"/>
      <c r="J296" s="204"/>
      <c r="K296" s="204"/>
      <c r="L296" s="209"/>
      <c r="M296" s="210"/>
      <c r="N296" s="211"/>
      <c r="O296" s="211"/>
      <c r="P296" s="211"/>
      <c r="Q296" s="211"/>
      <c r="R296" s="211"/>
      <c r="S296" s="211"/>
      <c r="T296" s="212"/>
      <c r="AT296" s="213" t="s">
        <v>162</v>
      </c>
      <c r="AU296" s="213" t="s">
        <v>93</v>
      </c>
      <c r="AV296" s="13" t="s">
        <v>84</v>
      </c>
      <c r="AW296" s="13" t="s">
        <v>32</v>
      </c>
      <c r="AX296" s="13" t="s">
        <v>76</v>
      </c>
      <c r="AY296" s="213" t="s">
        <v>154</v>
      </c>
    </row>
    <row r="297" spans="1:65" s="13" customFormat="1">
      <c r="B297" s="203"/>
      <c r="C297" s="204"/>
      <c r="D297" s="205" t="s">
        <v>162</v>
      </c>
      <c r="E297" s="206" t="s">
        <v>1</v>
      </c>
      <c r="F297" s="207" t="s">
        <v>444</v>
      </c>
      <c r="G297" s="204"/>
      <c r="H297" s="206" t="s">
        <v>1</v>
      </c>
      <c r="I297" s="208"/>
      <c r="J297" s="204"/>
      <c r="K297" s="204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162</v>
      </c>
      <c r="AU297" s="213" t="s">
        <v>93</v>
      </c>
      <c r="AV297" s="13" t="s">
        <v>84</v>
      </c>
      <c r="AW297" s="13" t="s">
        <v>32</v>
      </c>
      <c r="AX297" s="13" t="s">
        <v>76</v>
      </c>
      <c r="AY297" s="213" t="s">
        <v>154</v>
      </c>
    </row>
    <row r="298" spans="1:65" s="13" customFormat="1">
      <c r="B298" s="203"/>
      <c r="C298" s="204"/>
      <c r="D298" s="205" t="s">
        <v>162</v>
      </c>
      <c r="E298" s="206" t="s">
        <v>1</v>
      </c>
      <c r="F298" s="207" t="s">
        <v>445</v>
      </c>
      <c r="G298" s="204"/>
      <c r="H298" s="206" t="s">
        <v>1</v>
      </c>
      <c r="I298" s="208"/>
      <c r="J298" s="204"/>
      <c r="K298" s="204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162</v>
      </c>
      <c r="AU298" s="213" t="s">
        <v>93</v>
      </c>
      <c r="AV298" s="13" t="s">
        <v>84</v>
      </c>
      <c r="AW298" s="13" t="s">
        <v>32</v>
      </c>
      <c r="AX298" s="13" t="s">
        <v>76</v>
      </c>
      <c r="AY298" s="213" t="s">
        <v>154</v>
      </c>
    </row>
    <row r="299" spans="1:65" s="13" customFormat="1">
      <c r="B299" s="203"/>
      <c r="C299" s="204"/>
      <c r="D299" s="205" t="s">
        <v>162</v>
      </c>
      <c r="E299" s="206" t="s">
        <v>1</v>
      </c>
      <c r="F299" s="207" t="s">
        <v>446</v>
      </c>
      <c r="G299" s="204"/>
      <c r="H299" s="206" t="s">
        <v>1</v>
      </c>
      <c r="I299" s="208"/>
      <c r="J299" s="204"/>
      <c r="K299" s="204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162</v>
      </c>
      <c r="AU299" s="213" t="s">
        <v>93</v>
      </c>
      <c r="AV299" s="13" t="s">
        <v>84</v>
      </c>
      <c r="AW299" s="13" t="s">
        <v>32</v>
      </c>
      <c r="AX299" s="13" t="s">
        <v>76</v>
      </c>
      <c r="AY299" s="213" t="s">
        <v>154</v>
      </c>
    </row>
    <row r="300" spans="1:65" s="14" customFormat="1">
      <c r="B300" s="214"/>
      <c r="C300" s="215"/>
      <c r="D300" s="205" t="s">
        <v>162</v>
      </c>
      <c r="E300" s="216" t="s">
        <v>1</v>
      </c>
      <c r="F300" s="217" t="s">
        <v>84</v>
      </c>
      <c r="G300" s="215"/>
      <c r="H300" s="218">
        <v>1</v>
      </c>
      <c r="I300" s="219"/>
      <c r="J300" s="215"/>
      <c r="K300" s="215"/>
      <c r="L300" s="220"/>
      <c r="M300" s="221"/>
      <c r="N300" s="222"/>
      <c r="O300" s="222"/>
      <c r="P300" s="222"/>
      <c r="Q300" s="222"/>
      <c r="R300" s="222"/>
      <c r="S300" s="222"/>
      <c r="T300" s="223"/>
      <c r="AT300" s="224" t="s">
        <v>162</v>
      </c>
      <c r="AU300" s="224" t="s">
        <v>93</v>
      </c>
      <c r="AV300" s="14" t="s">
        <v>93</v>
      </c>
      <c r="AW300" s="14" t="s">
        <v>32</v>
      </c>
      <c r="AX300" s="14" t="s">
        <v>84</v>
      </c>
      <c r="AY300" s="224" t="s">
        <v>154</v>
      </c>
    </row>
    <row r="301" spans="1:65" s="12" customFormat="1" ht="22.9" customHeight="1">
      <c r="B301" s="173"/>
      <c r="C301" s="174"/>
      <c r="D301" s="175" t="s">
        <v>75</v>
      </c>
      <c r="E301" s="187" t="s">
        <v>447</v>
      </c>
      <c r="F301" s="187" t="s">
        <v>448</v>
      </c>
      <c r="G301" s="174"/>
      <c r="H301" s="174"/>
      <c r="I301" s="177"/>
      <c r="J301" s="188">
        <f>BK301</f>
        <v>0</v>
      </c>
      <c r="K301" s="174"/>
      <c r="L301" s="179"/>
      <c r="M301" s="180"/>
      <c r="N301" s="181"/>
      <c r="O301" s="181"/>
      <c r="P301" s="182">
        <f>SUM(P302:P309)</f>
        <v>0</v>
      </c>
      <c r="Q301" s="181"/>
      <c r="R301" s="182">
        <f>SUM(R302:R309)</f>
        <v>0</v>
      </c>
      <c r="S301" s="181"/>
      <c r="T301" s="183">
        <f>SUM(T302:T309)</f>
        <v>0</v>
      </c>
      <c r="AR301" s="184" t="s">
        <v>180</v>
      </c>
      <c r="AT301" s="185" t="s">
        <v>75</v>
      </c>
      <c r="AU301" s="185" t="s">
        <v>84</v>
      </c>
      <c r="AY301" s="184" t="s">
        <v>154</v>
      </c>
      <c r="BK301" s="186">
        <f>SUM(BK302:BK309)</f>
        <v>0</v>
      </c>
    </row>
    <row r="302" spans="1:65" s="2" customFormat="1" ht="16.5" customHeight="1">
      <c r="A302" s="35"/>
      <c r="B302" s="36"/>
      <c r="C302" s="189" t="s">
        <v>630</v>
      </c>
      <c r="D302" s="189" t="s">
        <v>156</v>
      </c>
      <c r="E302" s="190" t="s">
        <v>450</v>
      </c>
      <c r="F302" s="191" t="s">
        <v>448</v>
      </c>
      <c r="G302" s="192" t="s">
        <v>439</v>
      </c>
      <c r="H302" s="193">
        <v>1</v>
      </c>
      <c r="I302" s="194"/>
      <c r="J302" s="195">
        <f>ROUND(I302*H302,2)</f>
        <v>0</v>
      </c>
      <c r="K302" s="196"/>
      <c r="L302" s="40"/>
      <c r="M302" s="197" t="s">
        <v>1</v>
      </c>
      <c r="N302" s="198" t="s">
        <v>42</v>
      </c>
      <c r="O302" s="72"/>
      <c r="P302" s="199">
        <f>O302*H302</f>
        <v>0</v>
      </c>
      <c r="Q302" s="199">
        <v>0</v>
      </c>
      <c r="R302" s="199">
        <f>Q302*H302</f>
        <v>0</v>
      </c>
      <c r="S302" s="199">
        <v>0</v>
      </c>
      <c r="T302" s="200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1" t="s">
        <v>160</v>
      </c>
      <c r="AT302" s="201" t="s">
        <v>156</v>
      </c>
      <c r="AU302" s="201" t="s">
        <v>93</v>
      </c>
      <c r="AY302" s="18" t="s">
        <v>154</v>
      </c>
      <c r="BE302" s="202">
        <f>IF(N302="základní",J302,0)</f>
        <v>0</v>
      </c>
      <c r="BF302" s="202">
        <f>IF(N302="snížená",J302,0)</f>
        <v>0</v>
      </c>
      <c r="BG302" s="202">
        <f>IF(N302="zákl. přenesená",J302,0)</f>
        <v>0</v>
      </c>
      <c r="BH302" s="202">
        <f>IF(N302="sníž. přenesená",J302,0)</f>
        <v>0</v>
      </c>
      <c r="BI302" s="202">
        <f>IF(N302="nulová",J302,0)</f>
        <v>0</v>
      </c>
      <c r="BJ302" s="18" t="s">
        <v>93</v>
      </c>
      <c r="BK302" s="202">
        <f>ROUND(I302*H302,2)</f>
        <v>0</v>
      </c>
      <c r="BL302" s="18" t="s">
        <v>160</v>
      </c>
      <c r="BM302" s="201" t="s">
        <v>890</v>
      </c>
    </row>
    <row r="303" spans="1:65" s="13" customFormat="1" ht="22.5">
      <c r="B303" s="203"/>
      <c r="C303" s="204"/>
      <c r="D303" s="205" t="s">
        <v>162</v>
      </c>
      <c r="E303" s="206" t="s">
        <v>1</v>
      </c>
      <c r="F303" s="207" t="s">
        <v>452</v>
      </c>
      <c r="G303" s="204"/>
      <c r="H303" s="206" t="s">
        <v>1</v>
      </c>
      <c r="I303" s="208"/>
      <c r="J303" s="204"/>
      <c r="K303" s="204"/>
      <c r="L303" s="209"/>
      <c r="M303" s="210"/>
      <c r="N303" s="211"/>
      <c r="O303" s="211"/>
      <c r="P303" s="211"/>
      <c r="Q303" s="211"/>
      <c r="R303" s="211"/>
      <c r="S303" s="211"/>
      <c r="T303" s="212"/>
      <c r="AT303" s="213" t="s">
        <v>162</v>
      </c>
      <c r="AU303" s="213" t="s">
        <v>93</v>
      </c>
      <c r="AV303" s="13" t="s">
        <v>84</v>
      </c>
      <c r="AW303" s="13" t="s">
        <v>32</v>
      </c>
      <c r="AX303" s="13" t="s">
        <v>76</v>
      </c>
      <c r="AY303" s="213" t="s">
        <v>154</v>
      </c>
    </row>
    <row r="304" spans="1:65" s="13" customFormat="1">
      <c r="B304" s="203"/>
      <c r="C304" s="204"/>
      <c r="D304" s="205" t="s">
        <v>162</v>
      </c>
      <c r="E304" s="206" t="s">
        <v>1</v>
      </c>
      <c r="F304" s="207" t="s">
        <v>453</v>
      </c>
      <c r="G304" s="204"/>
      <c r="H304" s="206" t="s">
        <v>1</v>
      </c>
      <c r="I304" s="208"/>
      <c r="J304" s="204"/>
      <c r="K304" s="204"/>
      <c r="L304" s="209"/>
      <c r="M304" s="210"/>
      <c r="N304" s="211"/>
      <c r="O304" s="211"/>
      <c r="P304" s="211"/>
      <c r="Q304" s="211"/>
      <c r="R304" s="211"/>
      <c r="S304" s="211"/>
      <c r="T304" s="212"/>
      <c r="AT304" s="213" t="s">
        <v>162</v>
      </c>
      <c r="AU304" s="213" t="s">
        <v>93</v>
      </c>
      <c r="AV304" s="13" t="s">
        <v>84</v>
      </c>
      <c r="AW304" s="13" t="s">
        <v>32</v>
      </c>
      <c r="AX304" s="13" t="s">
        <v>76</v>
      </c>
      <c r="AY304" s="213" t="s">
        <v>154</v>
      </c>
    </row>
    <row r="305" spans="1:65" s="13" customFormat="1">
      <c r="B305" s="203"/>
      <c r="C305" s="204"/>
      <c r="D305" s="205" t="s">
        <v>162</v>
      </c>
      <c r="E305" s="206" t="s">
        <v>1</v>
      </c>
      <c r="F305" s="207" t="s">
        <v>454</v>
      </c>
      <c r="G305" s="204"/>
      <c r="H305" s="206" t="s">
        <v>1</v>
      </c>
      <c r="I305" s="208"/>
      <c r="J305" s="204"/>
      <c r="K305" s="204"/>
      <c r="L305" s="209"/>
      <c r="M305" s="210"/>
      <c r="N305" s="211"/>
      <c r="O305" s="211"/>
      <c r="P305" s="211"/>
      <c r="Q305" s="211"/>
      <c r="R305" s="211"/>
      <c r="S305" s="211"/>
      <c r="T305" s="212"/>
      <c r="AT305" s="213" t="s">
        <v>162</v>
      </c>
      <c r="AU305" s="213" t="s">
        <v>93</v>
      </c>
      <c r="AV305" s="13" t="s">
        <v>84</v>
      </c>
      <c r="AW305" s="13" t="s">
        <v>32</v>
      </c>
      <c r="AX305" s="13" t="s">
        <v>76</v>
      </c>
      <c r="AY305" s="213" t="s">
        <v>154</v>
      </c>
    </row>
    <row r="306" spans="1:65" s="13" customFormat="1">
      <c r="B306" s="203"/>
      <c r="C306" s="204"/>
      <c r="D306" s="205" t="s">
        <v>162</v>
      </c>
      <c r="E306" s="206" t="s">
        <v>1</v>
      </c>
      <c r="F306" s="207" t="s">
        <v>455</v>
      </c>
      <c r="G306" s="204"/>
      <c r="H306" s="206" t="s">
        <v>1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162</v>
      </c>
      <c r="AU306" s="213" t="s">
        <v>93</v>
      </c>
      <c r="AV306" s="13" t="s">
        <v>84</v>
      </c>
      <c r="AW306" s="13" t="s">
        <v>32</v>
      </c>
      <c r="AX306" s="13" t="s">
        <v>76</v>
      </c>
      <c r="AY306" s="213" t="s">
        <v>154</v>
      </c>
    </row>
    <row r="307" spans="1:65" s="13" customFormat="1">
      <c r="B307" s="203"/>
      <c r="C307" s="204"/>
      <c r="D307" s="205" t="s">
        <v>162</v>
      </c>
      <c r="E307" s="206" t="s">
        <v>1</v>
      </c>
      <c r="F307" s="207" t="s">
        <v>456</v>
      </c>
      <c r="G307" s="204"/>
      <c r="H307" s="206" t="s">
        <v>1</v>
      </c>
      <c r="I307" s="208"/>
      <c r="J307" s="204"/>
      <c r="K307" s="204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162</v>
      </c>
      <c r="AU307" s="213" t="s">
        <v>93</v>
      </c>
      <c r="AV307" s="13" t="s">
        <v>84</v>
      </c>
      <c r="AW307" s="13" t="s">
        <v>32</v>
      </c>
      <c r="AX307" s="13" t="s">
        <v>76</v>
      </c>
      <c r="AY307" s="213" t="s">
        <v>154</v>
      </c>
    </row>
    <row r="308" spans="1:65" s="13" customFormat="1">
      <c r="B308" s="203"/>
      <c r="C308" s="204"/>
      <c r="D308" s="205" t="s">
        <v>162</v>
      </c>
      <c r="E308" s="206" t="s">
        <v>1</v>
      </c>
      <c r="F308" s="207" t="s">
        <v>457</v>
      </c>
      <c r="G308" s="204"/>
      <c r="H308" s="206" t="s">
        <v>1</v>
      </c>
      <c r="I308" s="208"/>
      <c r="J308" s="204"/>
      <c r="K308" s="204"/>
      <c r="L308" s="209"/>
      <c r="M308" s="210"/>
      <c r="N308" s="211"/>
      <c r="O308" s="211"/>
      <c r="P308" s="211"/>
      <c r="Q308" s="211"/>
      <c r="R308" s="211"/>
      <c r="S308" s="211"/>
      <c r="T308" s="212"/>
      <c r="AT308" s="213" t="s">
        <v>162</v>
      </c>
      <c r="AU308" s="213" t="s">
        <v>93</v>
      </c>
      <c r="AV308" s="13" t="s">
        <v>84</v>
      </c>
      <c r="AW308" s="13" t="s">
        <v>32</v>
      </c>
      <c r="AX308" s="13" t="s">
        <v>76</v>
      </c>
      <c r="AY308" s="213" t="s">
        <v>154</v>
      </c>
    </row>
    <row r="309" spans="1:65" s="14" customFormat="1">
      <c r="B309" s="214"/>
      <c r="C309" s="215"/>
      <c r="D309" s="205" t="s">
        <v>162</v>
      </c>
      <c r="E309" s="216" t="s">
        <v>1</v>
      </c>
      <c r="F309" s="217" t="s">
        <v>84</v>
      </c>
      <c r="G309" s="215"/>
      <c r="H309" s="218">
        <v>1</v>
      </c>
      <c r="I309" s="219"/>
      <c r="J309" s="215"/>
      <c r="K309" s="215"/>
      <c r="L309" s="220"/>
      <c r="M309" s="221"/>
      <c r="N309" s="222"/>
      <c r="O309" s="222"/>
      <c r="P309" s="222"/>
      <c r="Q309" s="222"/>
      <c r="R309" s="222"/>
      <c r="S309" s="222"/>
      <c r="T309" s="223"/>
      <c r="AT309" s="224" t="s">
        <v>162</v>
      </c>
      <c r="AU309" s="224" t="s">
        <v>93</v>
      </c>
      <c r="AV309" s="14" t="s">
        <v>93</v>
      </c>
      <c r="AW309" s="14" t="s">
        <v>32</v>
      </c>
      <c r="AX309" s="14" t="s">
        <v>84</v>
      </c>
      <c r="AY309" s="224" t="s">
        <v>154</v>
      </c>
    </row>
    <row r="310" spans="1:65" s="12" customFormat="1" ht="22.9" customHeight="1">
      <c r="B310" s="173"/>
      <c r="C310" s="174"/>
      <c r="D310" s="175" t="s">
        <v>75</v>
      </c>
      <c r="E310" s="187" t="s">
        <v>458</v>
      </c>
      <c r="F310" s="187" t="s">
        <v>459</v>
      </c>
      <c r="G310" s="174"/>
      <c r="H310" s="174"/>
      <c r="I310" s="177"/>
      <c r="J310" s="188">
        <f>BK310</f>
        <v>0</v>
      </c>
      <c r="K310" s="174"/>
      <c r="L310" s="179"/>
      <c r="M310" s="180"/>
      <c r="N310" s="181"/>
      <c r="O310" s="181"/>
      <c r="P310" s="182">
        <f>SUM(P311:P322)</f>
        <v>0</v>
      </c>
      <c r="Q310" s="181"/>
      <c r="R310" s="182">
        <f>SUM(R311:R322)</f>
        <v>0</v>
      </c>
      <c r="S310" s="181"/>
      <c r="T310" s="183">
        <f>SUM(T311:T322)</f>
        <v>0</v>
      </c>
      <c r="AR310" s="184" t="s">
        <v>180</v>
      </c>
      <c r="AT310" s="185" t="s">
        <v>75</v>
      </c>
      <c r="AU310" s="185" t="s">
        <v>84</v>
      </c>
      <c r="AY310" s="184" t="s">
        <v>154</v>
      </c>
      <c r="BK310" s="186">
        <f>SUM(BK311:BK322)</f>
        <v>0</v>
      </c>
    </row>
    <row r="311" spans="1:65" s="2" customFormat="1" ht="16.5" customHeight="1">
      <c r="A311" s="35"/>
      <c r="B311" s="36"/>
      <c r="C311" s="189" t="s">
        <v>631</v>
      </c>
      <c r="D311" s="189" t="s">
        <v>156</v>
      </c>
      <c r="E311" s="190" t="s">
        <v>461</v>
      </c>
      <c r="F311" s="191" t="s">
        <v>459</v>
      </c>
      <c r="G311" s="192" t="s">
        <v>439</v>
      </c>
      <c r="H311" s="193">
        <v>1</v>
      </c>
      <c r="I311" s="194"/>
      <c r="J311" s="195">
        <f>ROUND(I311*H311,2)</f>
        <v>0</v>
      </c>
      <c r="K311" s="196"/>
      <c r="L311" s="40"/>
      <c r="M311" s="197" t="s">
        <v>1</v>
      </c>
      <c r="N311" s="198" t="s">
        <v>42</v>
      </c>
      <c r="O311" s="72"/>
      <c r="P311" s="199">
        <f>O311*H311</f>
        <v>0</v>
      </c>
      <c r="Q311" s="199">
        <v>0</v>
      </c>
      <c r="R311" s="199">
        <f>Q311*H311</f>
        <v>0</v>
      </c>
      <c r="S311" s="199">
        <v>0</v>
      </c>
      <c r="T311" s="200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1" t="s">
        <v>160</v>
      </c>
      <c r="AT311" s="201" t="s">
        <v>156</v>
      </c>
      <c r="AU311" s="201" t="s">
        <v>93</v>
      </c>
      <c r="AY311" s="18" t="s">
        <v>154</v>
      </c>
      <c r="BE311" s="202">
        <f>IF(N311="základní",J311,0)</f>
        <v>0</v>
      </c>
      <c r="BF311" s="202">
        <f>IF(N311="snížená",J311,0)</f>
        <v>0</v>
      </c>
      <c r="BG311" s="202">
        <f>IF(N311="zákl. přenesená",J311,0)</f>
        <v>0</v>
      </c>
      <c r="BH311" s="202">
        <f>IF(N311="sníž. přenesená",J311,0)</f>
        <v>0</v>
      </c>
      <c r="BI311" s="202">
        <f>IF(N311="nulová",J311,0)</f>
        <v>0</v>
      </c>
      <c r="BJ311" s="18" t="s">
        <v>93</v>
      </c>
      <c r="BK311" s="202">
        <f>ROUND(I311*H311,2)</f>
        <v>0</v>
      </c>
      <c r="BL311" s="18" t="s">
        <v>160</v>
      </c>
      <c r="BM311" s="201" t="s">
        <v>891</v>
      </c>
    </row>
    <row r="312" spans="1:65" s="13" customFormat="1">
      <c r="B312" s="203"/>
      <c r="C312" s="204"/>
      <c r="D312" s="205" t="s">
        <v>162</v>
      </c>
      <c r="E312" s="206" t="s">
        <v>1</v>
      </c>
      <c r="F312" s="207" t="s">
        <v>463</v>
      </c>
      <c r="G312" s="204"/>
      <c r="H312" s="206" t="s">
        <v>1</v>
      </c>
      <c r="I312" s="208"/>
      <c r="J312" s="204"/>
      <c r="K312" s="204"/>
      <c r="L312" s="209"/>
      <c r="M312" s="210"/>
      <c r="N312" s="211"/>
      <c r="O312" s="211"/>
      <c r="P312" s="211"/>
      <c r="Q312" s="211"/>
      <c r="R312" s="211"/>
      <c r="S312" s="211"/>
      <c r="T312" s="212"/>
      <c r="AT312" s="213" t="s">
        <v>162</v>
      </c>
      <c r="AU312" s="213" t="s">
        <v>93</v>
      </c>
      <c r="AV312" s="13" t="s">
        <v>84</v>
      </c>
      <c r="AW312" s="13" t="s">
        <v>32</v>
      </c>
      <c r="AX312" s="13" t="s">
        <v>76</v>
      </c>
      <c r="AY312" s="213" t="s">
        <v>154</v>
      </c>
    </row>
    <row r="313" spans="1:65" s="13" customFormat="1" ht="33.75">
      <c r="B313" s="203"/>
      <c r="C313" s="204"/>
      <c r="D313" s="205" t="s">
        <v>162</v>
      </c>
      <c r="E313" s="206" t="s">
        <v>1</v>
      </c>
      <c r="F313" s="207" t="s">
        <v>464</v>
      </c>
      <c r="G313" s="204"/>
      <c r="H313" s="206" t="s">
        <v>1</v>
      </c>
      <c r="I313" s="208"/>
      <c r="J313" s="204"/>
      <c r="K313" s="204"/>
      <c r="L313" s="209"/>
      <c r="M313" s="210"/>
      <c r="N313" s="211"/>
      <c r="O313" s="211"/>
      <c r="P313" s="211"/>
      <c r="Q313" s="211"/>
      <c r="R313" s="211"/>
      <c r="S313" s="211"/>
      <c r="T313" s="212"/>
      <c r="AT313" s="213" t="s">
        <v>162</v>
      </c>
      <c r="AU313" s="213" t="s">
        <v>93</v>
      </c>
      <c r="AV313" s="13" t="s">
        <v>84</v>
      </c>
      <c r="AW313" s="13" t="s">
        <v>32</v>
      </c>
      <c r="AX313" s="13" t="s">
        <v>76</v>
      </c>
      <c r="AY313" s="213" t="s">
        <v>154</v>
      </c>
    </row>
    <row r="314" spans="1:65" s="13" customFormat="1" ht="33.75">
      <c r="B314" s="203"/>
      <c r="C314" s="204"/>
      <c r="D314" s="205" t="s">
        <v>162</v>
      </c>
      <c r="E314" s="206" t="s">
        <v>1</v>
      </c>
      <c r="F314" s="207" t="s">
        <v>465</v>
      </c>
      <c r="G314" s="204"/>
      <c r="H314" s="206" t="s">
        <v>1</v>
      </c>
      <c r="I314" s="208"/>
      <c r="J314" s="204"/>
      <c r="K314" s="204"/>
      <c r="L314" s="209"/>
      <c r="M314" s="210"/>
      <c r="N314" s="211"/>
      <c r="O314" s="211"/>
      <c r="P314" s="211"/>
      <c r="Q314" s="211"/>
      <c r="R314" s="211"/>
      <c r="S314" s="211"/>
      <c r="T314" s="212"/>
      <c r="AT314" s="213" t="s">
        <v>162</v>
      </c>
      <c r="AU314" s="213" t="s">
        <v>93</v>
      </c>
      <c r="AV314" s="13" t="s">
        <v>84</v>
      </c>
      <c r="AW314" s="13" t="s">
        <v>32</v>
      </c>
      <c r="AX314" s="13" t="s">
        <v>76</v>
      </c>
      <c r="AY314" s="213" t="s">
        <v>154</v>
      </c>
    </row>
    <row r="315" spans="1:65" s="13" customFormat="1" ht="22.5">
      <c r="B315" s="203"/>
      <c r="C315" s="204"/>
      <c r="D315" s="205" t="s">
        <v>162</v>
      </c>
      <c r="E315" s="206" t="s">
        <v>1</v>
      </c>
      <c r="F315" s="207" t="s">
        <v>466</v>
      </c>
      <c r="G315" s="204"/>
      <c r="H315" s="206" t="s">
        <v>1</v>
      </c>
      <c r="I315" s="208"/>
      <c r="J315" s="204"/>
      <c r="K315" s="204"/>
      <c r="L315" s="209"/>
      <c r="M315" s="210"/>
      <c r="N315" s="211"/>
      <c r="O315" s="211"/>
      <c r="P315" s="211"/>
      <c r="Q315" s="211"/>
      <c r="R315" s="211"/>
      <c r="S315" s="211"/>
      <c r="T315" s="212"/>
      <c r="AT315" s="213" t="s">
        <v>162</v>
      </c>
      <c r="AU315" s="213" t="s">
        <v>93</v>
      </c>
      <c r="AV315" s="13" t="s">
        <v>84</v>
      </c>
      <c r="AW315" s="13" t="s">
        <v>32</v>
      </c>
      <c r="AX315" s="13" t="s">
        <v>76</v>
      </c>
      <c r="AY315" s="213" t="s">
        <v>154</v>
      </c>
    </row>
    <row r="316" spans="1:65" s="13" customFormat="1">
      <c r="B316" s="203"/>
      <c r="C316" s="204"/>
      <c r="D316" s="205" t="s">
        <v>162</v>
      </c>
      <c r="E316" s="206" t="s">
        <v>1</v>
      </c>
      <c r="F316" s="207" t="s">
        <v>467</v>
      </c>
      <c r="G316" s="204"/>
      <c r="H316" s="206" t="s">
        <v>1</v>
      </c>
      <c r="I316" s="208"/>
      <c r="J316" s="204"/>
      <c r="K316" s="204"/>
      <c r="L316" s="209"/>
      <c r="M316" s="210"/>
      <c r="N316" s="211"/>
      <c r="O316" s="211"/>
      <c r="P316" s="211"/>
      <c r="Q316" s="211"/>
      <c r="R316" s="211"/>
      <c r="S316" s="211"/>
      <c r="T316" s="212"/>
      <c r="AT316" s="213" t="s">
        <v>162</v>
      </c>
      <c r="AU316" s="213" t="s">
        <v>93</v>
      </c>
      <c r="AV316" s="13" t="s">
        <v>84</v>
      </c>
      <c r="AW316" s="13" t="s">
        <v>32</v>
      </c>
      <c r="AX316" s="13" t="s">
        <v>76</v>
      </c>
      <c r="AY316" s="213" t="s">
        <v>154</v>
      </c>
    </row>
    <row r="317" spans="1:65" s="13" customFormat="1">
      <c r="B317" s="203"/>
      <c r="C317" s="204"/>
      <c r="D317" s="205" t="s">
        <v>162</v>
      </c>
      <c r="E317" s="206" t="s">
        <v>1</v>
      </c>
      <c r="F317" s="207" t="s">
        <v>468</v>
      </c>
      <c r="G317" s="204"/>
      <c r="H317" s="206" t="s">
        <v>1</v>
      </c>
      <c r="I317" s="208"/>
      <c r="J317" s="204"/>
      <c r="K317" s="204"/>
      <c r="L317" s="209"/>
      <c r="M317" s="210"/>
      <c r="N317" s="211"/>
      <c r="O317" s="211"/>
      <c r="P317" s="211"/>
      <c r="Q317" s="211"/>
      <c r="R317" s="211"/>
      <c r="S317" s="211"/>
      <c r="T317" s="212"/>
      <c r="AT317" s="213" t="s">
        <v>162</v>
      </c>
      <c r="AU317" s="213" t="s">
        <v>93</v>
      </c>
      <c r="AV317" s="13" t="s">
        <v>84</v>
      </c>
      <c r="AW317" s="13" t="s">
        <v>32</v>
      </c>
      <c r="AX317" s="13" t="s">
        <v>76</v>
      </c>
      <c r="AY317" s="213" t="s">
        <v>154</v>
      </c>
    </row>
    <row r="318" spans="1:65" s="13" customFormat="1">
      <c r="B318" s="203"/>
      <c r="C318" s="204"/>
      <c r="D318" s="205" t="s">
        <v>162</v>
      </c>
      <c r="E318" s="206" t="s">
        <v>1</v>
      </c>
      <c r="F318" s="207" t="s">
        <v>469</v>
      </c>
      <c r="G318" s="204"/>
      <c r="H318" s="206" t="s">
        <v>1</v>
      </c>
      <c r="I318" s="208"/>
      <c r="J318" s="204"/>
      <c r="K318" s="204"/>
      <c r="L318" s="209"/>
      <c r="M318" s="210"/>
      <c r="N318" s="211"/>
      <c r="O318" s="211"/>
      <c r="P318" s="211"/>
      <c r="Q318" s="211"/>
      <c r="R318" s="211"/>
      <c r="S318" s="211"/>
      <c r="T318" s="212"/>
      <c r="AT318" s="213" t="s">
        <v>162</v>
      </c>
      <c r="AU318" s="213" t="s">
        <v>93</v>
      </c>
      <c r="AV318" s="13" t="s">
        <v>84</v>
      </c>
      <c r="AW318" s="13" t="s">
        <v>32</v>
      </c>
      <c r="AX318" s="13" t="s">
        <v>76</v>
      </c>
      <c r="AY318" s="213" t="s">
        <v>154</v>
      </c>
    </row>
    <row r="319" spans="1:65" s="13" customFormat="1">
      <c r="B319" s="203"/>
      <c r="C319" s="204"/>
      <c r="D319" s="205" t="s">
        <v>162</v>
      </c>
      <c r="E319" s="206" t="s">
        <v>1</v>
      </c>
      <c r="F319" s="207" t="s">
        <v>470</v>
      </c>
      <c r="G319" s="204"/>
      <c r="H319" s="206" t="s">
        <v>1</v>
      </c>
      <c r="I319" s="208"/>
      <c r="J319" s="204"/>
      <c r="K319" s="204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162</v>
      </c>
      <c r="AU319" s="213" t="s">
        <v>93</v>
      </c>
      <c r="AV319" s="13" t="s">
        <v>84</v>
      </c>
      <c r="AW319" s="13" t="s">
        <v>32</v>
      </c>
      <c r="AX319" s="13" t="s">
        <v>76</v>
      </c>
      <c r="AY319" s="213" t="s">
        <v>154</v>
      </c>
    </row>
    <row r="320" spans="1:65" s="13" customFormat="1">
      <c r="B320" s="203"/>
      <c r="C320" s="204"/>
      <c r="D320" s="205" t="s">
        <v>162</v>
      </c>
      <c r="E320" s="206" t="s">
        <v>1</v>
      </c>
      <c r="F320" s="207" t="s">
        <v>471</v>
      </c>
      <c r="G320" s="204"/>
      <c r="H320" s="206" t="s">
        <v>1</v>
      </c>
      <c r="I320" s="208"/>
      <c r="J320" s="204"/>
      <c r="K320" s="204"/>
      <c r="L320" s="209"/>
      <c r="M320" s="210"/>
      <c r="N320" s="211"/>
      <c r="O320" s="211"/>
      <c r="P320" s="211"/>
      <c r="Q320" s="211"/>
      <c r="R320" s="211"/>
      <c r="S320" s="211"/>
      <c r="T320" s="212"/>
      <c r="AT320" s="213" t="s">
        <v>162</v>
      </c>
      <c r="AU320" s="213" t="s">
        <v>93</v>
      </c>
      <c r="AV320" s="13" t="s">
        <v>84</v>
      </c>
      <c r="AW320" s="13" t="s">
        <v>32</v>
      </c>
      <c r="AX320" s="13" t="s">
        <v>76</v>
      </c>
      <c r="AY320" s="213" t="s">
        <v>154</v>
      </c>
    </row>
    <row r="321" spans="1:51" s="13" customFormat="1">
      <c r="B321" s="203"/>
      <c r="C321" s="204"/>
      <c r="D321" s="205" t="s">
        <v>162</v>
      </c>
      <c r="E321" s="206" t="s">
        <v>1</v>
      </c>
      <c r="F321" s="207" t="s">
        <v>472</v>
      </c>
      <c r="G321" s="204"/>
      <c r="H321" s="206" t="s">
        <v>1</v>
      </c>
      <c r="I321" s="208"/>
      <c r="J321" s="204"/>
      <c r="K321" s="204"/>
      <c r="L321" s="209"/>
      <c r="M321" s="210"/>
      <c r="N321" s="211"/>
      <c r="O321" s="211"/>
      <c r="P321" s="211"/>
      <c r="Q321" s="211"/>
      <c r="R321" s="211"/>
      <c r="S321" s="211"/>
      <c r="T321" s="212"/>
      <c r="AT321" s="213" t="s">
        <v>162</v>
      </c>
      <c r="AU321" s="213" t="s">
        <v>93</v>
      </c>
      <c r="AV321" s="13" t="s">
        <v>84</v>
      </c>
      <c r="AW321" s="13" t="s">
        <v>32</v>
      </c>
      <c r="AX321" s="13" t="s">
        <v>76</v>
      </c>
      <c r="AY321" s="213" t="s">
        <v>154</v>
      </c>
    </row>
    <row r="322" spans="1:51" s="14" customFormat="1">
      <c r="B322" s="214"/>
      <c r="C322" s="215"/>
      <c r="D322" s="205" t="s">
        <v>162</v>
      </c>
      <c r="E322" s="216" t="s">
        <v>1</v>
      </c>
      <c r="F322" s="217" t="s">
        <v>84</v>
      </c>
      <c r="G322" s="215"/>
      <c r="H322" s="218">
        <v>1</v>
      </c>
      <c r="I322" s="219"/>
      <c r="J322" s="215"/>
      <c r="K322" s="215"/>
      <c r="L322" s="220"/>
      <c r="M322" s="259"/>
      <c r="N322" s="260"/>
      <c r="O322" s="260"/>
      <c r="P322" s="260"/>
      <c r="Q322" s="260"/>
      <c r="R322" s="260"/>
      <c r="S322" s="260"/>
      <c r="T322" s="261"/>
      <c r="AT322" s="224" t="s">
        <v>162</v>
      </c>
      <c r="AU322" s="224" t="s">
        <v>93</v>
      </c>
      <c r="AV322" s="14" t="s">
        <v>93</v>
      </c>
      <c r="AW322" s="14" t="s">
        <v>32</v>
      </c>
      <c r="AX322" s="14" t="s">
        <v>84</v>
      </c>
      <c r="AY322" s="224" t="s">
        <v>154</v>
      </c>
    </row>
    <row r="323" spans="1:51" s="2" customFormat="1" ht="6.95" customHeight="1">
      <c r="A323" s="35"/>
      <c r="B323" s="55"/>
      <c r="C323" s="56"/>
      <c r="D323" s="56"/>
      <c r="E323" s="56"/>
      <c r="F323" s="56"/>
      <c r="G323" s="56"/>
      <c r="H323" s="56"/>
      <c r="I323" s="56"/>
      <c r="J323" s="56"/>
      <c r="K323" s="56"/>
      <c r="L323" s="40"/>
      <c r="M323" s="35"/>
      <c r="O323" s="35"/>
      <c r="P323" s="35"/>
      <c r="Q323" s="35"/>
      <c r="R323" s="35"/>
      <c r="S323" s="35"/>
      <c r="T323" s="35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</row>
  </sheetData>
  <sheetProtection algorithmName="SHA-512" hashValue="l4atgm56GZ2aKkTL8YYKirMwICnTIjdggPBfbF+A5t1CgbX7H8AbUmm3oPvOQ4VZZsf9hiBIlkd2356AeG2jWQ==" saltValue="FxoMIW/+DVIvqA4IFNNIAT2r37AODwm7R300OCFzkU2UQTZLY0fk6FXmZ3Px/ysiF0lLYpwkIhPMjFMcWo5dGA==" spinCount="100000" sheet="1" objects="1" scenarios="1" formatColumns="0" formatRows="0" autoFilter="0"/>
  <autoFilter ref="C132:K322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0"/>
      <c r="C3" s="111"/>
      <c r="D3" s="111"/>
      <c r="E3" s="111"/>
      <c r="F3" s="111"/>
      <c r="G3" s="111"/>
      <c r="H3" s="21"/>
    </row>
    <row r="4" spans="1:8" s="1" customFormat="1" ht="24.95" customHeight="1">
      <c r="B4" s="21"/>
      <c r="C4" s="112" t="s">
        <v>892</v>
      </c>
      <c r="H4" s="21"/>
    </row>
    <row r="5" spans="1:8" s="1" customFormat="1" ht="12" customHeight="1">
      <c r="B5" s="21"/>
      <c r="C5" s="262" t="s">
        <v>13</v>
      </c>
      <c r="D5" s="326" t="s">
        <v>14</v>
      </c>
      <c r="E5" s="276"/>
      <c r="F5" s="276"/>
      <c r="H5" s="21"/>
    </row>
    <row r="6" spans="1:8" s="1" customFormat="1" ht="36.950000000000003" customHeight="1">
      <c r="B6" s="21"/>
      <c r="C6" s="263" t="s">
        <v>16</v>
      </c>
      <c r="D6" s="327" t="s">
        <v>17</v>
      </c>
      <c r="E6" s="276"/>
      <c r="F6" s="276"/>
      <c r="H6" s="21"/>
    </row>
    <row r="7" spans="1:8" s="1" customFormat="1" ht="16.5" customHeight="1">
      <c r="B7" s="21"/>
      <c r="C7" s="114" t="s">
        <v>22</v>
      </c>
      <c r="D7" s="116" t="str">
        <f>'Rekapitulace stavby'!AN8</f>
        <v>14. 8. 2023</v>
      </c>
      <c r="H7" s="21"/>
    </row>
    <row r="8" spans="1:8" s="2" customFormat="1" ht="10.9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61"/>
      <c r="B9" s="264"/>
      <c r="C9" s="265" t="s">
        <v>57</v>
      </c>
      <c r="D9" s="266" t="s">
        <v>58</v>
      </c>
      <c r="E9" s="266" t="s">
        <v>141</v>
      </c>
      <c r="F9" s="267" t="s">
        <v>893</v>
      </c>
      <c r="G9" s="161"/>
      <c r="H9" s="264"/>
    </row>
    <row r="10" spans="1:8" s="2" customFormat="1" ht="26.45" customHeight="1">
      <c r="A10" s="35"/>
      <c r="B10" s="40"/>
      <c r="C10" s="268" t="s">
        <v>894</v>
      </c>
      <c r="D10" s="268" t="s">
        <v>82</v>
      </c>
      <c r="E10" s="35"/>
      <c r="F10" s="35"/>
      <c r="G10" s="35"/>
      <c r="H10" s="40"/>
    </row>
    <row r="11" spans="1:8" s="2" customFormat="1" ht="16.899999999999999" customHeight="1">
      <c r="A11" s="35"/>
      <c r="B11" s="40"/>
      <c r="C11" s="269" t="s">
        <v>108</v>
      </c>
      <c r="D11" s="270" t="s">
        <v>109</v>
      </c>
      <c r="E11" s="271" t="s">
        <v>1</v>
      </c>
      <c r="F11" s="272">
        <v>36.06</v>
      </c>
      <c r="G11" s="35"/>
      <c r="H11" s="40"/>
    </row>
    <row r="12" spans="1:8" s="2" customFormat="1" ht="16.899999999999999" customHeight="1">
      <c r="A12" s="35"/>
      <c r="B12" s="40"/>
      <c r="C12" s="273" t="s">
        <v>1</v>
      </c>
      <c r="D12" s="273" t="s">
        <v>301</v>
      </c>
      <c r="E12" s="18" t="s">
        <v>1</v>
      </c>
      <c r="F12" s="274">
        <v>0</v>
      </c>
      <c r="G12" s="35"/>
      <c r="H12" s="40"/>
    </row>
    <row r="13" spans="1:8" s="2" customFormat="1" ht="16.899999999999999" customHeight="1">
      <c r="A13" s="35"/>
      <c r="B13" s="40"/>
      <c r="C13" s="273" t="s">
        <v>1</v>
      </c>
      <c r="D13" s="273" t="s">
        <v>302</v>
      </c>
      <c r="E13" s="18" t="s">
        <v>1</v>
      </c>
      <c r="F13" s="274">
        <v>7.56</v>
      </c>
      <c r="G13" s="35"/>
      <c r="H13" s="40"/>
    </row>
    <row r="14" spans="1:8" s="2" customFormat="1" ht="16.899999999999999" customHeight="1">
      <c r="A14" s="35"/>
      <c r="B14" s="40"/>
      <c r="C14" s="273" t="s">
        <v>1</v>
      </c>
      <c r="D14" s="273" t="s">
        <v>303</v>
      </c>
      <c r="E14" s="18" t="s">
        <v>1</v>
      </c>
      <c r="F14" s="274">
        <v>28.5</v>
      </c>
      <c r="G14" s="35"/>
      <c r="H14" s="40"/>
    </row>
    <row r="15" spans="1:8" s="2" customFormat="1" ht="16.899999999999999" customHeight="1">
      <c r="A15" s="35"/>
      <c r="B15" s="40"/>
      <c r="C15" s="273" t="s">
        <v>108</v>
      </c>
      <c r="D15" s="273" t="s">
        <v>304</v>
      </c>
      <c r="E15" s="18" t="s">
        <v>1</v>
      </c>
      <c r="F15" s="274">
        <v>36.06</v>
      </c>
      <c r="G15" s="35"/>
      <c r="H15" s="40"/>
    </row>
    <row r="16" spans="1:8" s="2" customFormat="1" ht="16.899999999999999" customHeight="1">
      <c r="A16" s="35"/>
      <c r="B16" s="40"/>
      <c r="C16" s="275" t="s">
        <v>895</v>
      </c>
      <c r="D16" s="35"/>
      <c r="E16" s="35"/>
      <c r="F16" s="35"/>
      <c r="G16" s="35"/>
      <c r="H16" s="40"/>
    </row>
    <row r="17" spans="1:8" s="2" customFormat="1" ht="16.899999999999999" customHeight="1">
      <c r="A17" s="35"/>
      <c r="B17" s="40"/>
      <c r="C17" s="273" t="s">
        <v>298</v>
      </c>
      <c r="D17" s="273" t="s">
        <v>299</v>
      </c>
      <c r="E17" s="18" t="s">
        <v>159</v>
      </c>
      <c r="F17" s="274">
        <v>116.06</v>
      </c>
      <c r="G17" s="35"/>
      <c r="H17" s="40"/>
    </row>
    <row r="18" spans="1:8" s="2" customFormat="1" ht="16.899999999999999" customHeight="1">
      <c r="A18" s="35"/>
      <c r="B18" s="40"/>
      <c r="C18" s="273" t="s">
        <v>231</v>
      </c>
      <c r="D18" s="273" t="s">
        <v>232</v>
      </c>
      <c r="E18" s="18" t="s">
        <v>159</v>
      </c>
      <c r="F18" s="274">
        <v>36.06</v>
      </c>
      <c r="G18" s="35"/>
      <c r="H18" s="40"/>
    </row>
    <row r="19" spans="1:8" s="2" customFormat="1" ht="16.899999999999999" customHeight="1">
      <c r="A19" s="35"/>
      <c r="B19" s="40"/>
      <c r="C19" s="273" t="s">
        <v>389</v>
      </c>
      <c r="D19" s="273" t="s">
        <v>390</v>
      </c>
      <c r="E19" s="18" t="s">
        <v>159</v>
      </c>
      <c r="F19" s="274">
        <v>36.06</v>
      </c>
      <c r="G19" s="35"/>
      <c r="H19" s="40"/>
    </row>
    <row r="20" spans="1:8" s="2" customFormat="1" ht="16.899999999999999" customHeight="1">
      <c r="A20" s="35"/>
      <c r="B20" s="40"/>
      <c r="C20" s="273" t="s">
        <v>398</v>
      </c>
      <c r="D20" s="273" t="s">
        <v>399</v>
      </c>
      <c r="E20" s="18" t="s">
        <v>159</v>
      </c>
      <c r="F20" s="274">
        <v>36.06</v>
      </c>
      <c r="G20" s="35"/>
      <c r="H20" s="40"/>
    </row>
    <row r="21" spans="1:8" s="2" customFormat="1" ht="16.899999999999999" customHeight="1">
      <c r="A21" s="35"/>
      <c r="B21" s="40"/>
      <c r="C21" s="273" t="s">
        <v>407</v>
      </c>
      <c r="D21" s="273" t="s">
        <v>408</v>
      </c>
      <c r="E21" s="18" t="s">
        <v>159</v>
      </c>
      <c r="F21" s="274">
        <v>36.06</v>
      </c>
      <c r="G21" s="35"/>
      <c r="H21" s="40"/>
    </row>
    <row r="22" spans="1:8" s="2" customFormat="1" ht="16.899999999999999" customHeight="1">
      <c r="A22" s="35"/>
      <c r="B22" s="40"/>
      <c r="C22" s="269" t="s">
        <v>112</v>
      </c>
      <c r="D22" s="270" t="s">
        <v>113</v>
      </c>
      <c r="E22" s="271" t="s">
        <v>1</v>
      </c>
      <c r="F22" s="272">
        <v>80</v>
      </c>
      <c r="G22" s="35"/>
      <c r="H22" s="40"/>
    </row>
    <row r="23" spans="1:8" s="2" customFormat="1" ht="16.899999999999999" customHeight="1">
      <c r="A23" s="35"/>
      <c r="B23" s="40"/>
      <c r="C23" s="273" t="s">
        <v>1</v>
      </c>
      <c r="D23" s="273" t="s">
        <v>305</v>
      </c>
      <c r="E23" s="18" t="s">
        <v>1</v>
      </c>
      <c r="F23" s="274">
        <v>0</v>
      </c>
      <c r="G23" s="35"/>
      <c r="H23" s="40"/>
    </row>
    <row r="24" spans="1:8" s="2" customFormat="1" ht="16.899999999999999" customHeight="1">
      <c r="A24" s="35"/>
      <c r="B24" s="40"/>
      <c r="C24" s="273" t="s">
        <v>1</v>
      </c>
      <c r="D24" s="273" t="s">
        <v>306</v>
      </c>
      <c r="E24" s="18" t="s">
        <v>1</v>
      </c>
      <c r="F24" s="274">
        <v>8</v>
      </c>
      <c r="G24" s="35"/>
      <c r="H24" s="40"/>
    </row>
    <row r="25" spans="1:8" s="2" customFormat="1" ht="16.899999999999999" customHeight="1">
      <c r="A25" s="35"/>
      <c r="B25" s="40"/>
      <c r="C25" s="273" t="s">
        <v>1</v>
      </c>
      <c r="D25" s="273" t="s">
        <v>307</v>
      </c>
      <c r="E25" s="18" t="s">
        <v>1</v>
      </c>
      <c r="F25" s="274">
        <v>30</v>
      </c>
      <c r="G25" s="35"/>
      <c r="H25" s="40"/>
    </row>
    <row r="26" spans="1:8" s="2" customFormat="1" ht="16.899999999999999" customHeight="1">
      <c r="A26" s="35"/>
      <c r="B26" s="40"/>
      <c r="C26" s="273" t="s">
        <v>1</v>
      </c>
      <c r="D26" s="273" t="s">
        <v>308</v>
      </c>
      <c r="E26" s="18" t="s">
        <v>1</v>
      </c>
      <c r="F26" s="274">
        <v>30</v>
      </c>
      <c r="G26" s="35"/>
      <c r="H26" s="40"/>
    </row>
    <row r="27" spans="1:8" s="2" customFormat="1" ht="16.899999999999999" customHeight="1">
      <c r="A27" s="35"/>
      <c r="B27" s="40"/>
      <c r="C27" s="273" t="s">
        <v>1</v>
      </c>
      <c r="D27" s="273" t="s">
        <v>309</v>
      </c>
      <c r="E27" s="18" t="s">
        <v>1</v>
      </c>
      <c r="F27" s="274">
        <v>12</v>
      </c>
      <c r="G27" s="35"/>
      <c r="H27" s="40"/>
    </row>
    <row r="28" spans="1:8" s="2" customFormat="1" ht="16.899999999999999" customHeight="1">
      <c r="A28" s="35"/>
      <c r="B28" s="40"/>
      <c r="C28" s="273" t="s">
        <v>112</v>
      </c>
      <c r="D28" s="273" t="s">
        <v>304</v>
      </c>
      <c r="E28" s="18" t="s">
        <v>1</v>
      </c>
      <c r="F28" s="274">
        <v>80</v>
      </c>
      <c r="G28" s="35"/>
      <c r="H28" s="40"/>
    </row>
    <row r="29" spans="1:8" s="2" customFormat="1" ht="16.899999999999999" customHeight="1">
      <c r="A29" s="35"/>
      <c r="B29" s="40"/>
      <c r="C29" s="269" t="s">
        <v>94</v>
      </c>
      <c r="D29" s="270" t="s">
        <v>95</v>
      </c>
      <c r="E29" s="271" t="s">
        <v>1</v>
      </c>
      <c r="F29" s="272">
        <v>112.736</v>
      </c>
      <c r="G29" s="35"/>
      <c r="H29" s="40"/>
    </row>
    <row r="30" spans="1:8" s="2" customFormat="1" ht="16.899999999999999" customHeight="1">
      <c r="A30" s="35"/>
      <c r="B30" s="40"/>
      <c r="C30" s="275" t="s">
        <v>895</v>
      </c>
      <c r="D30" s="35"/>
      <c r="E30" s="35"/>
      <c r="F30" s="35"/>
      <c r="G30" s="35"/>
      <c r="H30" s="40"/>
    </row>
    <row r="31" spans="1:8" s="2" customFormat="1" ht="16.899999999999999" customHeight="1">
      <c r="A31" s="35"/>
      <c r="B31" s="40"/>
      <c r="C31" s="273" t="s">
        <v>311</v>
      </c>
      <c r="D31" s="273" t="s">
        <v>312</v>
      </c>
      <c r="E31" s="18" t="s">
        <v>159</v>
      </c>
      <c r="F31" s="274">
        <v>136.55600000000001</v>
      </c>
      <c r="G31" s="35"/>
      <c r="H31" s="40"/>
    </row>
    <row r="32" spans="1:8" s="2" customFormat="1" ht="16.899999999999999" customHeight="1">
      <c r="A32" s="35"/>
      <c r="B32" s="40"/>
      <c r="C32" s="269" t="s">
        <v>115</v>
      </c>
      <c r="D32" s="270" t="s">
        <v>116</v>
      </c>
      <c r="E32" s="271" t="s">
        <v>1</v>
      </c>
      <c r="F32" s="272">
        <v>9.3789999999999996</v>
      </c>
      <c r="G32" s="35"/>
      <c r="H32" s="40"/>
    </row>
    <row r="33" spans="1:8" s="2" customFormat="1" ht="16.899999999999999" customHeight="1">
      <c r="A33" s="35"/>
      <c r="B33" s="40"/>
      <c r="C33" s="273" t="s">
        <v>115</v>
      </c>
      <c r="D33" s="273" t="s">
        <v>201</v>
      </c>
      <c r="E33" s="18" t="s">
        <v>1</v>
      </c>
      <c r="F33" s="274">
        <v>9.3789999999999996</v>
      </c>
      <c r="G33" s="35"/>
      <c r="H33" s="40"/>
    </row>
    <row r="34" spans="1:8" s="2" customFormat="1" ht="16.899999999999999" customHeight="1">
      <c r="A34" s="35"/>
      <c r="B34" s="40"/>
      <c r="C34" s="275" t="s">
        <v>895</v>
      </c>
      <c r="D34" s="35"/>
      <c r="E34" s="35"/>
      <c r="F34" s="35"/>
      <c r="G34" s="35"/>
      <c r="H34" s="40"/>
    </row>
    <row r="35" spans="1:8" s="2" customFormat="1" ht="22.5">
      <c r="A35" s="35"/>
      <c r="B35" s="40"/>
      <c r="C35" s="273" t="s">
        <v>198</v>
      </c>
      <c r="D35" s="273" t="s">
        <v>199</v>
      </c>
      <c r="E35" s="18" t="s">
        <v>183</v>
      </c>
      <c r="F35" s="274">
        <v>9.3789999999999996</v>
      </c>
      <c r="G35" s="35"/>
      <c r="H35" s="40"/>
    </row>
    <row r="36" spans="1:8" s="2" customFormat="1" ht="22.5">
      <c r="A36" s="35"/>
      <c r="B36" s="40"/>
      <c r="C36" s="273" t="s">
        <v>191</v>
      </c>
      <c r="D36" s="273" t="s">
        <v>192</v>
      </c>
      <c r="E36" s="18" t="s">
        <v>183</v>
      </c>
      <c r="F36" s="274">
        <v>9.3789999999999996</v>
      </c>
      <c r="G36" s="35"/>
      <c r="H36" s="40"/>
    </row>
    <row r="37" spans="1:8" s="2" customFormat="1" ht="22.5">
      <c r="A37" s="35"/>
      <c r="B37" s="40"/>
      <c r="C37" s="273" t="s">
        <v>194</v>
      </c>
      <c r="D37" s="273" t="s">
        <v>195</v>
      </c>
      <c r="E37" s="18" t="s">
        <v>183</v>
      </c>
      <c r="F37" s="274">
        <v>9.3789999999999996</v>
      </c>
      <c r="G37" s="35"/>
      <c r="H37" s="40"/>
    </row>
    <row r="38" spans="1:8" s="2" customFormat="1" ht="16.899999999999999" customHeight="1">
      <c r="A38" s="35"/>
      <c r="B38" s="40"/>
      <c r="C38" s="273" t="s">
        <v>203</v>
      </c>
      <c r="D38" s="273" t="s">
        <v>204</v>
      </c>
      <c r="E38" s="18" t="s">
        <v>183</v>
      </c>
      <c r="F38" s="274">
        <v>9.3789999999999996</v>
      </c>
      <c r="G38" s="35"/>
      <c r="H38" s="40"/>
    </row>
    <row r="39" spans="1:8" s="2" customFormat="1" ht="16.899999999999999" customHeight="1">
      <c r="A39" s="35"/>
      <c r="B39" s="40"/>
      <c r="C39" s="273" t="s">
        <v>207</v>
      </c>
      <c r="D39" s="273" t="s">
        <v>208</v>
      </c>
      <c r="E39" s="18" t="s">
        <v>209</v>
      </c>
      <c r="F39" s="274">
        <v>17.82</v>
      </c>
      <c r="G39" s="35"/>
      <c r="H39" s="40"/>
    </row>
    <row r="40" spans="1:8" s="2" customFormat="1" ht="16.899999999999999" customHeight="1">
      <c r="A40" s="35"/>
      <c r="B40" s="40"/>
      <c r="C40" s="269" t="s">
        <v>90</v>
      </c>
      <c r="D40" s="270" t="s">
        <v>91</v>
      </c>
      <c r="E40" s="271" t="s">
        <v>1</v>
      </c>
      <c r="F40" s="272">
        <v>80</v>
      </c>
      <c r="G40" s="35"/>
      <c r="H40" s="40"/>
    </row>
    <row r="41" spans="1:8" s="2" customFormat="1" ht="16.899999999999999" customHeight="1">
      <c r="A41" s="35"/>
      <c r="B41" s="40"/>
      <c r="C41" s="273" t="s">
        <v>1</v>
      </c>
      <c r="D41" s="273" t="s">
        <v>346</v>
      </c>
      <c r="E41" s="18" t="s">
        <v>1</v>
      </c>
      <c r="F41" s="274">
        <v>30</v>
      </c>
      <c r="G41" s="35"/>
      <c r="H41" s="40"/>
    </row>
    <row r="42" spans="1:8" s="2" customFormat="1" ht="16.899999999999999" customHeight="1">
      <c r="A42" s="35"/>
      <c r="B42" s="40"/>
      <c r="C42" s="273" t="s">
        <v>1</v>
      </c>
      <c r="D42" s="273" t="s">
        <v>347</v>
      </c>
      <c r="E42" s="18" t="s">
        <v>1</v>
      </c>
      <c r="F42" s="274">
        <v>12</v>
      </c>
      <c r="G42" s="35"/>
      <c r="H42" s="40"/>
    </row>
    <row r="43" spans="1:8" s="2" customFormat="1" ht="16.899999999999999" customHeight="1">
      <c r="A43" s="35"/>
      <c r="B43" s="40"/>
      <c r="C43" s="273" t="s">
        <v>1</v>
      </c>
      <c r="D43" s="273" t="s">
        <v>348</v>
      </c>
      <c r="E43" s="18" t="s">
        <v>1</v>
      </c>
      <c r="F43" s="274">
        <v>8</v>
      </c>
      <c r="G43" s="35"/>
      <c r="H43" s="40"/>
    </row>
    <row r="44" spans="1:8" s="2" customFormat="1" ht="16.899999999999999" customHeight="1">
      <c r="A44" s="35"/>
      <c r="B44" s="40"/>
      <c r="C44" s="273" t="s">
        <v>1</v>
      </c>
      <c r="D44" s="273" t="s">
        <v>349</v>
      </c>
      <c r="E44" s="18" t="s">
        <v>1</v>
      </c>
      <c r="F44" s="274">
        <v>30</v>
      </c>
      <c r="G44" s="35"/>
      <c r="H44" s="40"/>
    </row>
    <row r="45" spans="1:8" s="2" customFormat="1" ht="16.899999999999999" customHeight="1">
      <c r="A45" s="35"/>
      <c r="B45" s="40"/>
      <c r="C45" s="273" t="s">
        <v>90</v>
      </c>
      <c r="D45" s="273" t="s">
        <v>189</v>
      </c>
      <c r="E45" s="18" t="s">
        <v>1</v>
      </c>
      <c r="F45" s="274">
        <v>80</v>
      </c>
      <c r="G45" s="35"/>
      <c r="H45" s="40"/>
    </row>
    <row r="46" spans="1:8" s="2" customFormat="1" ht="16.899999999999999" customHeight="1">
      <c r="A46" s="35"/>
      <c r="B46" s="40"/>
      <c r="C46" s="275" t="s">
        <v>895</v>
      </c>
      <c r="D46" s="35"/>
      <c r="E46" s="35"/>
      <c r="F46" s="35"/>
      <c r="G46" s="35"/>
      <c r="H46" s="40"/>
    </row>
    <row r="47" spans="1:8" s="2" customFormat="1" ht="22.5">
      <c r="A47" s="35"/>
      <c r="B47" s="40"/>
      <c r="C47" s="273" t="s">
        <v>343</v>
      </c>
      <c r="D47" s="273" t="s">
        <v>344</v>
      </c>
      <c r="E47" s="18" t="s">
        <v>159</v>
      </c>
      <c r="F47" s="274">
        <v>80</v>
      </c>
      <c r="G47" s="35"/>
      <c r="H47" s="40"/>
    </row>
    <row r="48" spans="1:8" s="2" customFormat="1" ht="16.899999999999999" customHeight="1">
      <c r="A48" s="35"/>
      <c r="B48" s="40"/>
      <c r="C48" s="273" t="s">
        <v>351</v>
      </c>
      <c r="D48" s="273" t="s">
        <v>352</v>
      </c>
      <c r="E48" s="18" t="s">
        <v>159</v>
      </c>
      <c r="F48" s="274">
        <v>96.5</v>
      </c>
      <c r="G48" s="35"/>
      <c r="H48" s="40"/>
    </row>
    <row r="49" spans="1:8" s="2" customFormat="1" ht="16.899999999999999" customHeight="1">
      <c r="A49" s="35"/>
      <c r="B49" s="40"/>
      <c r="C49" s="269" t="s">
        <v>105</v>
      </c>
      <c r="D49" s="270" t="s">
        <v>106</v>
      </c>
      <c r="E49" s="271" t="s">
        <v>1</v>
      </c>
      <c r="F49" s="272">
        <v>12</v>
      </c>
      <c r="G49" s="35"/>
      <c r="H49" s="40"/>
    </row>
    <row r="50" spans="1:8" s="2" customFormat="1" ht="16.899999999999999" customHeight="1">
      <c r="A50" s="35"/>
      <c r="B50" s="40"/>
      <c r="C50" s="273" t="s">
        <v>1</v>
      </c>
      <c r="D50" s="273" t="s">
        <v>337</v>
      </c>
      <c r="E50" s="18" t="s">
        <v>1</v>
      </c>
      <c r="F50" s="274">
        <v>0</v>
      </c>
      <c r="G50" s="35"/>
      <c r="H50" s="40"/>
    </row>
    <row r="51" spans="1:8" s="2" customFormat="1" ht="16.899999999999999" customHeight="1">
      <c r="A51" s="35"/>
      <c r="B51" s="40"/>
      <c r="C51" s="273" t="s">
        <v>105</v>
      </c>
      <c r="D51" s="273" t="s">
        <v>338</v>
      </c>
      <c r="E51" s="18" t="s">
        <v>1</v>
      </c>
      <c r="F51" s="274">
        <v>12</v>
      </c>
      <c r="G51" s="35"/>
      <c r="H51" s="40"/>
    </row>
    <row r="52" spans="1:8" s="2" customFormat="1" ht="16.899999999999999" customHeight="1">
      <c r="A52" s="35"/>
      <c r="B52" s="40"/>
      <c r="C52" s="275" t="s">
        <v>895</v>
      </c>
      <c r="D52" s="35"/>
      <c r="E52" s="35"/>
      <c r="F52" s="35"/>
      <c r="G52" s="35"/>
      <c r="H52" s="40"/>
    </row>
    <row r="53" spans="1:8" s="2" customFormat="1" ht="22.5">
      <c r="A53" s="35"/>
      <c r="B53" s="40"/>
      <c r="C53" s="273" t="s">
        <v>334</v>
      </c>
      <c r="D53" s="273" t="s">
        <v>335</v>
      </c>
      <c r="E53" s="18" t="s">
        <v>159</v>
      </c>
      <c r="F53" s="274">
        <v>258.55</v>
      </c>
      <c r="G53" s="35"/>
      <c r="H53" s="40"/>
    </row>
    <row r="54" spans="1:8" s="2" customFormat="1" ht="16.899999999999999" customHeight="1">
      <c r="A54" s="35"/>
      <c r="B54" s="40"/>
      <c r="C54" s="273" t="s">
        <v>281</v>
      </c>
      <c r="D54" s="273" t="s">
        <v>282</v>
      </c>
      <c r="E54" s="18" t="s">
        <v>159</v>
      </c>
      <c r="F54" s="274">
        <v>12</v>
      </c>
      <c r="G54" s="35"/>
      <c r="H54" s="40"/>
    </row>
    <row r="55" spans="1:8" s="2" customFormat="1" ht="16.899999999999999" customHeight="1">
      <c r="A55" s="35"/>
      <c r="B55" s="40"/>
      <c r="C55" s="273" t="s">
        <v>285</v>
      </c>
      <c r="D55" s="273" t="s">
        <v>286</v>
      </c>
      <c r="E55" s="18" t="s">
        <v>159</v>
      </c>
      <c r="F55" s="274">
        <v>12</v>
      </c>
      <c r="G55" s="35"/>
      <c r="H55" s="40"/>
    </row>
    <row r="56" spans="1:8" s="2" customFormat="1" ht="22.5">
      <c r="A56" s="35"/>
      <c r="B56" s="40"/>
      <c r="C56" s="273" t="s">
        <v>289</v>
      </c>
      <c r="D56" s="273" t="s">
        <v>290</v>
      </c>
      <c r="E56" s="18" t="s">
        <v>159</v>
      </c>
      <c r="F56" s="274">
        <v>36</v>
      </c>
      <c r="G56" s="35"/>
      <c r="H56" s="40"/>
    </row>
    <row r="57" spans="1:8" s="2" customFormat="1" ht="16.899999999999999" customHeight="1">
      <c r="A57" s="35"/>
      <c r="B57" s="40"/>
      <c r="C57" s="273" t="s">
        <v>294</v>
      </c>
      <c r="D57" s="273" t="s">
        <v>295</v>
      </c>
      <c r="E57" s="18" t="s">
        <v>159</v>
      </c>
      <c r="F57" s="274">
        <v>36</v>
      </c>
      <c r="G57" s="35"/>
      <c r="H57" s="40"/>
    </row>
    <row r="58" spans="1:8" s="2" customFormat="1" ht="16.899999999999999" customHeight="1">
      <c r="A58" s="35"/>
      <c r="B58" s="40"/>
      <c r="C58" s="273" t="s">
        <v>351</v>
      </c>
      <c r="D58" s="273" t="s">
        <v>352</v>
      </c>
      <c r="E58" s="18" t="s">
        <v>159</v>
      </c>
      <c r="F58" s="274">
        <v>96.5</v>
      </c>
      <c r="G58" s="35"/>
      <c r="H58" s="40"/>
    </row>
    <row r="59" spans="1:8" s="2" customFormat="1" ht="16.899999999999999" customHeight="1">
      <c r="A59" s="35"/>
      <c r="B59" s="40"/>
      <c r="C59" s="269" t="s">
        <v>340</v>
      </c>
      <c r="D59" s="270" t="s">
        <v>896</v>
      </c>
      <c r="E59" s="271" t="s">
        <v>1</v>
      </c>
      <c r="F59" s="272">
        <v>246.55</v>
      </c>
      <c r="G59" s="35"/>
      <c r="H59" s="40"/>
    </row>
    <row r="60" spans="1:8" s="2" customFormat="1" ht="16.899999999999999" customHeight="1">
      <c r="A60" s="35"/>
      <c r="B60" s="40"/>
      <c r="C60" s="273" t="s">
        <v>1</v>
      </c>
      <c r="D60" s="273" t="s">
        <v>339</v>
      </c>
      <c r="E60" s="18" t="s">
        <v>1</v>
      </c>
      <c r="F60" s="274">
        <v>0</v>
      </c>
      <c r="G60" s="35"/>
      <c r="H60" s="40"/>
    </row>
    <row r="61" spans="1:8" s="2" customFormat="1" ht="22.5">
      <c r="A61" s="35"/>
      <c r="B61" s="40"/>
      <c r="C61" s="273" t="s">
        <v>340</v>
      </c>
      <c r="D61" s="273" t="s">
        <v>341</v>
      </c>
      <c r="E61" s="18" t="s">
        <v>1</v>
      </c>
      <c r="F61" s="274">
        <v>246.55</v>
      </c>
      <c r="G61" s="35"/>
      <c r="H61" s="40"/>
    </row>
    <row r="62" spans="1:8" s="2" customFormat="1" ht="16.899999999999999" customHeight="1">
      <c r="A62" s="35"/>
      <c r="B62" s="40"/>
      <c r="C62" s="275" t="s">
        <v>895</v>
      </c>
      <c r="D62" s="35"/>
      <c r="E62" s="35"/>
      <c r="F62" s="35"/>
      <c r="G62" s="35"/>
      <c r="H62" s="40"/>
    </row>
    <row r="63" spans="1:8" s="2" customFormat="1" ht="22.5">
      <c r="A63" s="35"/>
      <c r="B63" s="40"/>
      <c r="C63" s="273" t="s">
        <v>334</v>
      </c>
      <c r="D63" s="273" t="s">
        <v>335</v>
      </c>
      <c r="E63" s="18" t="s">
        <v>159</v>
      </c>
      <c r="F63" s="274">
        <v>258.55</v>
      </c>
      <c r="G63" s="35"/>
      <c r="H63" s="40"/>
    </row>
    <row r="64" spans="1:8" s="2" customFormat="1" ht="16.899999999999999" customHeight="1">
      <c r="A64" s="35"/>
      <c r="B64" s="40"/>
      <c r="C64" s="273" t="s">
        <v>276</v>
      </c>
      <c r="D64" s="273" t="s">
        <v>277</v>
      </c>
      <c r="E64" s="18" t="s">
        <v>159</v>
      </c>
      <c r="F64" s="274">
        <v>246.55</v>
      </c>
      <c r="G64" s="35"/>
      <c r="H64" s="40"/>
    </row>
    <row r="65" spans="1:8" s="2" customFormat="1" ht="16.899999999999999" customHeight="1">
      <c r="A65" s="35"/>
      <c r="B65" s="40"/>
      <c r="C65" s="269" t="s">
        <v>102</v>
      </c>
      <c r="D65" s="270" t="s">
        <v>103</v>
      </c>
      <c r="E65" s="271" t="s">
        <v>1</v>
      </c>
      <c r="F65" s="272">
        <v>4.5</v>
      </c>
      <c r="G65" s="35"/>
      <c r="H65" s="40"/>
    </row>
    <row r="66" spans="1:8" s="2" customFormat="1" ht="16.899999999999999" customHeight="1">
      <c r="A66" s="35"/>
      <c r="B66" s="40"/>
      <c r="C66" s="273" t="s">
        <v>1</v>
      </c>
      <c r="D66" s="273" t="s">
        <v>432</v>
      </c>
      <c r="E66" s="18" t="s">
        <v>1</v>
      </c>
      <c r="F66" s="274">
        <v>0</v>
      </c>
      <c r="G66" s="35"/>
      <c r="H66" s="40"/>
    </row>
    <row r="67" spans="1:8" s="2" customFormat="1" ht="16.899999999999999" customHeight="1">
      <c r="A67" s="35"/>
      <c r="B67" s="40"/>
      <c r="C67" s="273" t="s">
        <v>102</v>
      </c>
      <c r="D67" s="273" t="s">
        <v>104</v>
      </c>
      <c r="E67" s="18" t="s">
        <v>1</v>
      </c>
      <c r="F67" s="274">
        <v>4.5</v>
      </c>
      <c r="G67" s="35"/>
      <c r="H67" s="40"/>
    </row>
    <row r="68" spans="1:8" s="2" customFormat="1" ht="16.899999999999999" customHeight="1">
      <c r="A68" s="35"/>
      <c r="B68" s="40"/>
      <c r="C68" s="275" t="s">
        <v>895</v>
      </c>
      <c r="D68" s="35"/>
      <c r="E68" s="35"/>
      <c r="F68" s="35"/>
      <c r="G68" s="35"/>
      <c r="H68" s="40"/>
    </row>
    <row r="69" spans="1:8" s="2" customFormat="1" ht="16.899999999999999" customHeight="1">
      <c r="A69" s="35"/>
      <c r="B69" s="40"/>
      <c r="C69" s="273" t="s">
        <v>429</v>
      </c>
      <c r="D69" s="273" t="s">
        <v>430</v>
      </c>
      <c r="E69" s="18" t="s">
        <v>159</v>
      </c>
      <c r="F69" s="274">
        <v>4.5</v>
      </c>
      <c r="G69" s="35"/>
      <c r="H69" s="40"/>
    </row>
    <row r="70" spans="1:8" s="2" customFormat="1" ht="16.899999999999999" customHeight="1">
      <c r="A70" s="35"/>
      <c r="B70" s="40"/>
      <c r="C70" s="273" t="s">
        <v>351</v>
      </c>
      <c r="D70" s="273" t="s">
        <v>352</v>
      </c>
      <c r="E70" s="18" t="s">
        <v>159</v>
      </c>
      <c r="F70" s="274">
        <v>96.5</v>
      </c>
      <c r="G70" s="35"/>
      <c r="H70" s="40"/>
    </row>
    <row r="71" spans="1:8" s="2" customFormat="1" ht="16.899999999999999" customHeight="1">
      <c r="A71" s="35"/>
      <c r="B71" s="40"/>
      <c r="C71" s="269" t="s">
        <v>99</v>
      </c>
      <c r="D71" s="270" t="s">
        <v>100</v>
      </c>
      <c r="E71" s="271" t="s">
        <v>1</v>
      </c>
      <c r="F71" s="272">
        <v>23.82</v>
      </c>
      <c r="G71" s="35"/>
      <c r="H71" s="40"/>
    </row>
    <row r="72" spans="1:8" s="2" customFormat="1" ht="16.899999999999999" customHeight="1">
      <c r="A72" s="35"/>
      <c r="B72" s="40"/>
      <c r="C72" s="275" t="s">
        <v>895</v>
      </c>
      <c r="D72" s="35"/>
      <c r="E72" s="35"/>
      <c r="F72" s="35"/>
      <c r="G72" s="35"/>
      <c r="H72" s="40"/>
    </row>
    <row r="73" spans="1:8" s="2" customFormat="1" ht="16.899999999999999" customHeight="1">
      <c r="A73" s="35"/>
      <c r="B73" s="40"/>
      <c r="C73" s="273" t="s">
        <v>311</v>
      </c>
      <c r="D73" s="273" t="s">
        <v>312</v>
      </c>
      <c r="E73" s="18" t="s">
        <v>159</v>
      </c>
      <c r="F73" s="274">
        <v>136.55600000000001</v>
      </c>
      <c r="G73" s="35"/>
      <c r="H73" s="40"/>
    </row>
    <row r="74" spans="1:8" s="2" customFormat="1" ht="26.45" customHeight="1">
      <c r="A74" s="35"/>
      <c r="B74" s="40"/>
      <c r="C74" s="268" t="s">
        <v>897</v>
      </c>
      <c r="D74" s="268" t="s">
        <v>86</v>
      </c>
      <c r="E74" s="35"/>
      <c r="F74" s="35"/>
      <c r="G74" s="35"/>
      <c r="H74" s="40"/>
    </row>
    <row r="75" spans="1:8" s="2" customFormat="1" ht="16.899999999999999" customHeight="1">
      <c r="A75" s="35"/>
      <c r="B75" s="40"/>
      <c r="C75" s="269" t="s">
        <v>494</v>
      </c>
      <c r="D75" s="270" t="s">
        <v>495</v>
      </c>
      <c r="E75" s="271" t="s">
        <v>1</v>
      </c>
      <c r="F75" s="272">
        <v>5.5</v>
      </c>
      <c r="G75" s="35"/>
      <c r="H75" s="40"/>
    </row>
    <row r="76" spans="1:8" s="2" customFormat="1" ht="16.899999999999999" customHeight="1">
      <c r="A76" s="35"/>
      <c r="B76" s="40"/>
      <c r="C76" s="273" t="s">
        <v>1</v>
      </c>
      <c r="D76" s="273" t="s">
        <v>495</v>
      </c>
      <c r="E76" s="18" t="s">
        <v>1</v>
      </c>
      <c r="F76" s="274">
        <v>0</v>
      </c>
      <c r="G76" s="35"/>
      <c r="H76" s="40"/>
    </row>
    <row r="77" spans="1:8" s="2" customFormat="1" ht="16.899999999999999" customHeight="1">
      <c r="A77" s="35"/>
      <c r="B77" s="40"/>
      <c r="C77" s="273" t="s">
        <v>494</v>
      </c>
      <c r="D77" s="273" t="s">
        <v>496</v>
      </c>
      <c r="E77" s="18" t="s">
        <v>1</v>
      </c>
      <c r="F77" s="274">
        <v>5.5</v>
      </c>
      <c r="G77" s="35"/>
      <c r="H77" s="40"/>
    </row>
    <row r="78" spans="1:8" s="2" customFormat="1" ht="16.899999999999999" customHeight="1">
      <c r="A78" s="35"/>
      <c r="B78" s="40"/>
      <c r="C78" s="275" t="s">
        <v>895</v>
      </c>
      <c r="D78" s="35"/>
      <c r="E78" s="35"/>
      <c r="F78" s="35"/>
      <c r="G78" s="35"/>
      <c r="H78" s="40"/>
    </row>
    <row r="79" spans="1:8" s="2" customFormat="1" ht="16.899999999999999" customHeight="1">
      <c r="A79" s="35"/>
      <c r="B79" s="40"/>
      <c r="C79" s="273" t="s">
        <v>515</v>
      </c>
      <c r="D79" s="273" t="s">
        <v>516</v>
      </c>
      <c r="E79" s="18" t="s">
        <v>159</v>
      </c>
      <c r="F79" s="274">
        <v>5.5</v>
      </c>
      <c r="G79" s="35"/>
      <c r="H79" s="40"/>
    </row>
    <row r="80" spans="1:8" s="2" customFormat="1" ht="16.899999999999999" customHeight="1">
      <c r="A80" s="35"/>
      <c r="B80" s="40"/>
      <c r="C80" s="273" t="s">
        <v>505</v>
      </c>
      <c r="D80" s="273" t="s">
        <v>506</v>
      </c>
      <c r="E80" s="18" t="s">
        <v>159</v>
      </c>
      <c r="F80" s="274">
        <v>5.5</v>
      </c>
      <c r="G80" s="35"/>
      <c r="H80" s="40"/>
    </row>
    <row r="81" spans="1:8" s="2" customFormat="1" ht="16.899999999999999" customHeight="1">
      <c r="A81" s="35"/>
      <c r="B81" s="40"/>
      <c r="C81" s="273" t="s">
        <v>507</v>
      </c>
      <c r="D81" s="273" t="s">
        <v>508</v>
      </c>
      <c r="E81" s="18" t="s">
        <v>159</v>
      </c>
      <c r="F81" s="274">
        <v>5.5</v>
      </c>
      <c r="G81" s="35"/>
      <c r="H81" s="40"/>
    </row>
    <row r="82" spans="1:8" s="2" customFormat="1" ht="22.5">
      <c r="A82" s="35"/>
      <c r="B82" s="40"/>
      <c r="C82" s="273" t="s">
        <v>509</v>
      </c>
      <c r="D82" s="273" t="s">
        <v>510</v>
      </c>
      <c r="E82" s="18" t="s">
        <v>159</v>
      </c>
      <c r="F82" s="274">
        <v>5.5</v>
      </c>
      <c r="G82" s="35"/>
      <c r="H82" s="40"/>
    </row>
    <row r="83" spans="1:8" s="2" customFormat="1" ht="16.899999999999999" customHeight="1">
      <c r="A83" s="35"/>
      <c r="B83" s="40"/>
      <c r="C83" s="269" t="s">
        <v>477</v>
      </c>
      <c r="D83" s="270" t="s">
        <v>478</v>
      </c>
      <c r="E83" s="271" t="s">
        <v>1</v>
      </c>
      <c r="F83" s="272">
        <v>324.27600000000001</v>
      </c>
      <c r="G83" s="35"/>
      <c r="H83" s="40"/>
    </row>
    <row r="84" spans="1:8" s="2" customFormat="1" ht="16.899999999999999" customHeight="1">
      <c r="A84" s="35"/>
      <c r="B84" s="40"/>
      <c r="C84" s="273" t="s">
        <v>1</v>
      </c>
      <c r="D84" s="273" t="s">
        <v>547</v>
      </c>
      <c r="E84" s="18" t="s">
        <v>1</v>
      </c>
      <c r="F84" s="274">
        <v>76.581000000000003</v>
      </c>
      <c r="G84" s="35"/>
      <c r="H84" s="40"/>
    </row>
    <row r="85" spans="1:8" s="2" customFormat="1" ht="22.5">
      <c r="A85" s="35"/>
      <c r="B85" s="40"/>
      <c r="C85" s="273" t="s">
        <v>1</v>
      </c>
      <c r="D85" s="273" t="s">
        <v>548</v>
      </c>
      <c r="E85" s="18" t="s">
        <v>1</v>
      </c>
      <c r="F85" s="274">
        <v>95.525999999999996</v>
      </c>
      <c r="G85" s="35"/>
      <c r="H85" s="40"/>
    </row>
    <row r="86" spans="1:8" s="2" customFormat="1" ht="22.5">
      <c r="A86" s="35"/>
      <c r="B86" s="40"/>
      <c r="C86" s="273" t="s">
        <v>1</v>
      </c>
      <c r="D86" s="273" t="s">
        <v>549</v>
      </c>
      <c r="E86" s="18" t="s">
        <v>1</v>
      </c>
      <c r="F86" s="274">
        <v>130.761</v>
      </c>
      <c r="G86" s="35"/>
      <c r="H86" s="40"/>
    </row>
    <row r="87" spans="1:8" s="2" customFormat="1" ht="22.5">
      <c r="A87" s="35"/>
      <c r="B87" s="40"/>
      <c r="C87" s="273" t="s">
        <v>1</v>
      </c>
      <c r="D87" s="273" t="s">
        <v>550</v>
      </c>
      <c r="E87" s="18" t="s">
        <v>1</v>
      </c>
      <c r="F87" s="274">
        <v>-11.352</v>
      </c>
      <c r="G87" s="35"/>
      <c r="H87" s="40"/>
    </row>
    <row r="88" spans="1:8" s="2" customFormat="1" ht="16.899999999999999" customHeight="1">
      <c r="A88" s="35"/>
      <c r="B88" s="40"/>
      <c r="C88" s="273" t="s">
        <v>1</v>
      </c>
      <c r="D88" s="273" t="s">
        <v>551</v>
      </c>
      <c r="E88" s="18" t="s">
        <v>1</v>
      </c>
      <c r="F88" s="274">
        <v>32.76</v>
      </c>
      <c r="G88" s="35"/>
      <c r="H88" s="40"/>
    </row>
    <row r="89" spans="1:8" s="2" customFormat="1" ht="16.899999999999999" customHeight="1">
      <c r="A89" s="35"/>
      <c r="B89" s="40"/>
      <c r="C89" s="273" t="s">
        <v>477</v>
      </c>
      <c r="D89" s="273" t="s">
        <v>189</v>
      </c>
      <c r="E89" s="18" t="s">
        <v>1</v>
      </c>
      <c r="F89" s="274">
        <v>324.27600000000001</v>
      </c>
      <c r="G89" s="35"/>
      <c r="H89" s="40"/>
    </row>
    <row r="90" spans="1:8" s="2" customFormat="1" ht="16.899999999999999" customHeight="1">
      <c r="A90" s="35"/>
      <c r="B90" s="40"/>
      <c r="C90" s="275" t="s">
        <v>895</v>
      </c>
      <c r="D90" s="35"/>
      <c r="E90" s="35"/>
      <c r="F90" s="35"/>
      <c r="G90" s="35"/>
      <c r="H90" s="40"/>
    </row>
    <row r="91" spans="1:8" s="2" customFormat="1" ht="22.5">
      <c r="A91" s="35"/>
      <c r="B91" s="40"/>
      <c r="C91" s="273" t="s">
        <v>545</v>
      </c>
      <c r="D91" s="273" t="s">
        <v>546</v>
      </c>
      <c r="E91" s="18" t="s">
        <v>159</v>
      </c>
      <c r="F91" s="274">
        <v>324.27600000000001</v>
      </c>
      <c r="G91" s="35"/>
      <c r="H91" s="40"/>
    </row>
    <row r="92" spans="1:8" s="2" customFormat="1" ht="16.899999999999999" customHeight="1">
      <c r="A92" s="35"/>
      <c r="B92" s="40"/>
      <c r="C92" s="273" t="s">
        <v>517</v>
      </c>
      <c r="D92" s="273" t="s">
        <v>518</v>
      </c>
      <c r="E92" s="18" t="s">
        <v>159</v>
      </c>
      <c r="F92" s="274">
        <v>437.428</v>
      </c>
      <c r="G92" s="35"/>
      <c r="H92" s="40"/>
    </row>
    <row r="93" spans="1:8" s="2" customFormat="1" ht="16.899999999999999" customHeight="1">
      <c r="A93" s="35"/>
      <c r="B93" s="40"/>
      <c r="C93" s="273" t="s">
        <v>538</v>
      </c>
      <c r="D93" s="273" t="s">
        <v>539</v>
      </c>
      <c r="E93" s="18" t="s">
        <v>159</v>
      </c>
      <c r="F93" s="274">
        <v>512.91</v>
      </c>
      <c r="G93" s="35"/>
      <c r="H93" s="40"/>
    </row>
    <row r="94" spans="1:8" s="2" customFormat="1" ht="22.5">
      <c r="A94" s="35"/>
      <c r="B94" s="40"/>
      <c r="C94" s="273" t="s">
        <v>556</v>
      </c>
      <c r="D94" s="273" t="s">
        <v>557</v>
      </c>
      <c r="E94" s="18" t="s">
        <v>159</v>
      </c>
      <c r="F94" s="274">
        <v>403.983</v>
      </c>
      <c r="G94" s="35"/>
      <c r="H94" s="40"/>
    </row>
    <row r="95" spans="1:8" s="2" customFormat="1" ht="16.899999999999999" customHeight="1">
      <c r="A95" s="35"/>
      <c r="B95" s="40"/>
      <c r="C95" s="273" t="s">
        <v>566</v>
      </c>
      <c r="D95" s="273" t="s">
        <v>567</v>
      </c>
      <c r="E95" s="18" t="s">
        <v>159</v>
      </c>
      <c r="F95" s="274">
        <v>512.91</v>
      </c>
      <c r="G95" s="35"/>
      <c r="H95" s="40"/>
    </row>
    <row r="96" spans="1:8" s="2" customFormat="1" ht="22.5">
      <c r="A96" s="35"/>
      <c r="B96" s="40"/>
      <c r="C96" s="273" t="s">
        <v>599</v>
      </c>
      <c r="D96" s="273" t="s">
        <v>600</v>
      </c>
      <c r="E96" s="18" t="s">
        <v>159</v>
      </c>
      <c r="F96" s="274">
        <v>437.428</v>
      </c>
      <c r="G96" s="35"/>
      <c r="H96" s="40"/>
    </row>
    <row r="97" spans="1:8" s="2" customFormat="1" ht="16.899999999999999" customHeight="1">
      <c r="A97" s="35"/>
      <c r="B97" s="40"/>
      <c r="C97" s="269" t="s">
        <v>475</v>
      </c>
      <c r="D97" s="270" t="s">
        <v>476</v>
      </c>
      <c r="E97" s="271" t="s">
        <v>1</v>
      </c>
      <c r="F97" s="272">
        <v>76</v>
      </c>
      <c r="G97" s="35"/>
      <c r="H97" s="40"/>
    </row>
    <row r="98" spans="1:8" s="2" customFormat="1" ht="16.899999999999999" customHeight="1">
      <c r="A98" s="35"/>
      <c r="B98" s="40"/>
      <c r="C98" s="273" t="s">
        <v>1</v>
      </c>
      <c r="D98" s="273" t="s">
        <v>476</v>
      </c>
      <c r="E98" s="18" t="s">
        <v>1</v>
      </c>
      <c r="F98" s="274">
        <v>0</v>
      </c>
      <c r="G98" s="35"/>
      <c r="H98" s="40"/>
    </row>
    <row r="99" spans="1:8" s="2" customFormat="1" ht="16.899999999999999" customHeight="1">
      <c r="A99" s="35"/>
      <c r="B99" s="40"/>
      <c r="C99" s="273" t="s">
        <v>1</v>
      </c>
      <c r="D99" s="273" t="s">
        <v>568</v>
      </c>
      <c r="E99" s="18" t="s">
        <v>1</v>
      </c>
      <c r="F99" s="274">
        <v>30</v>
      </c>
      <c r="G99" s="35"/>
      <c r="H99" s="40"/>
    </row>
    <row r="100" spans="1:8" s="2" customFormat="1" ht="16.899999999999999" customHeight="1">
      <c r="A100" s="35"/>
      <c r="B100" s="40"/>
      <c r="C100" s="273" t="s">
        <v>1</v>
      </c>
      <c r="D100" s="273" t="s">
        <v>569</v>
      </c>
      <c r="E100" s="18" t="s">
        <v>1</v>
      </c>
      <c r="F100" s="274">
        <v>8</v>
      </c>
      <c r="G100" s="35"/>
      <c r="H100" s="40"/>
    </row>
    <row r="101" spans="1:8" s="2" customFormat="1" ht="16.899999999999999" customHeight="1">
      <c r="A101" s="35"/>
      <c r="B101" s="40"/>
      <c r="C101" s="273" t="s">
        <v>1</v>
      </c>
      <c r="D101" s="273" t="s">
        <v>570</v>
      </c>
      <c r="E101" s="18" t="s">
        <v>1</v>
      </c>
      <c r="F101" s="274">
        <v>30</v>
      </c>
      <c r="G101" s="35"/>
      <c r="H101" s="40"/>
    </row>
    <row r="102" spans="1:8" s="2" customFormat="1" ht="16.899999999999999" customHeight="1">
      <c r="A102" s="35"/>
      <c r="B102" s="40"/>
      <c r="C102" s="273" t="s">
        <v>1</v>
      </c>
      <c r="D102" s="273" t="s">
        <v>571</v>
      </c>
      <c r="E102" s="18" t="s">
        <v>1</v>
      </c>
      <c r="F102" s="274">
        <v>8</v>
      </c>
      <c r="G102" s="35"/>
      <c r="H102" s="40"/>
    </row>
    <row r="103" spans="1:8" s="2" customFormat="1" ht="16.899999999999999" customHeight="1">
      <c r="A103" s="35"/>
      <c r="B103" s="40"/>
      <c r="C103" s="273" t="s">
        <v>475</v>
      </c>
      <c r="D103" s="273" t="s">
        <v>304</v>
      </c>
      <c r="E103" s="18" t="s">
        <v>1</v>
      </c>
      <c r="F103" s="274">
        <v>76</v>
      </c>
      <c r="G103" s="35"/>
      <c r="H103" s="40"/>
    </row>
    <row r="104" spans="1:8" s="2" customFormat="1" ht="16.899999999999999" customHeight="1">
      <c r="A104" s="35"/>
      <c r="B104" s="40"/>
      <c r="C104" s="275" t="s">
        <v>895</v>
      </c>
      <c r="D104" s="35"/>
      <c r="E104" s="35"/>
      <c r="F104" s="35"/>
      <c r="G104" s="35"/>
      <c r="H104" s="40"/>
    </row>
    <row r="105" spans="1:8" s="2" customFormat="1" ht="16.899999999999999" customHeight="1">
      <c r="A105" s="35"/>
      <c r="B105" s="40"/>
      <c r="C105" s="273" t="s">
        <v>566</v>
      </c>
      <c r="D105" s="273" t="s">
        <v>567</v>
      </c>
      <c r="E105" s="18" t="s">
        <v>159</v>
      </c>
      <c r="F105" s="274">
        <v>512.91</v>
      </c>
      <c r="G105" s="35"/>
      <c r="H105" s="40"/>
    </row>
    <row r="106" spans="1:8" s="2" customFormat="1" ht="16.899999999999999" customHeight="1">
      <c r="A106" s="35"/>
      <c r="B106" s="40"/>
      <c r="C106" s="273" t="s">
        <v>511</v>
      </c>
      <c r="D106" s="273" t="s">
        <v>512</v>
      </c>
      <c r="E106" s="18" t="s">
        <v>159</v>
      </c>
      <c r="F106" s="274">
        <v>76</v>
      </c>
      <c r="G106" s="35"/>
      <c r="H106" s="40"/>
    </row>
    <row r="107" spans="1:8" s="2" customFormat="1" ht="16.899999999999999" customHeight="1">
      <c r="A107" s="35"/>
      <c r="B107" s="40"/>
      <c r="C107" s="273" t="s">
        <v>513</v>
      </c>
      <c r="D107" s="273" t="s">
        <v>514</v>
      </c>
      <c r="E107" s="18" t="s">
        <v>159</v>
      </c>
      <c r="F107" s="274">
        <v>76</v>
      </c>
      <c r="G107" s="35"/>
      <c r="H107" s="40"/>
    </row>
    <row r="108" spans="1:8" s="2" customFormat="1" ht="16.899999999999999" customHeight="1">
      <c r="A108" s="35"/>
      <c r="B108" s="40"/>
      <c r="C108" s="273" t="s">
        <v>519</v>
      </c>
      <c r="D108" s="273" t="s">
        <v>520</v>
      </c>
      <c r="E108" s="18" t="s">
        <v>159</v>
      </c>
      <c r="F108" s="274">
        <v>122.45</v>
      </c>
      <c r="G108" s="35"/>
      <c r="H108" s="40"/>
    </row>
    <row r="109" spans="1:8" s="2" customFormat="1" ht="16.899999999999999" customHeight="1">
      <c r="A109" s="35"/>
      <c r="B109" s="40"/>
      <c r="C109" s="273" t="s">
        <v>538</v>
      </c>
      <c r="D109" s="273" t="s">
        <v>539</v>
      </c>
      <c r="E109" s="18" t="s">
        <v>159</v>
      </c>
      <c r="F109" s="274">
        <v>512.91</v>
      </c>
      <c r="G109" s="35"/>
      <c r="H109" s="40"/>
    </row>
    <row r="110" spans="1:8" s="2" customFormat="1" ht="16.899999999999999" customHeight="1">
      <c r="A110" s="35"/>
      <c r="B110" s="40"/>
      <c r="C110" s="269" t="s">
        <v>473</v>
      </c>
      <c r="D110" s="270" t="s">
        <v>474</v>
      </c>
      <c r="E110" s="271" t="s">
        <v>1</v>
      </c>
      <c r="F110" s="272">
        <v>13.005000000000001</v>
      </c>
      <c r="G110" s="35"/>
      <c r="H110" s="40"/>
    </row>
    <row r="111" spans="1:8" s="2" customFormat="1" ht="16.899999999999999" customHeight="1">
      <c r="A111" s="35"/>
      <c r="B111" s="40"/>
      <c r="C111" s="273" t="s">
        <v>1</v>
      </c>
      <c r="D111" s="273" t="s">
        <v>474</v>
      </c>
      <c r="E111" s="18" t="s">
        <v>1</v>
      </c>
      <c r="F111" s="274">
        <v>0</v>
      </c>
      <c r="G111" s="35"/>
      <c r="H111" s="40"/>
    </row>
    <row r="112" spans="1:8" s="2" customFormat="1" ht="16.899999999999999" customHeight="1">
      <c r="A112" s="35"/>
      <c r="B112" s="40"/>
      <c r="C112" s="273" t="s">
        <v>1</v>
      </c>
      <c r="D112" s="273" t="s">
        <v>572</v>
      </c>
      <c r="E112" s="18" t="s">
        <v>1</v>
      </c>
      <c r="F112" s="274">
        <v>2.2799999999999998</v>
      </c>
      <c r="G112" s="35"/>
      <c r="H112" s="40"/>
    </row>
    <row r="113" spans="1:8" s="2" customFormat="1" ht="16.899999999999999" customHeight="1">
      <c r="A113" s="35"/>
      <c r="B113" s="40"/>
      <c r="C113" s="273" t="s">
        <v>1</v>
      </c>
      <c r="D113" s="273" t="s">
        <v>573</v>
      </c>
      <c r="E113" s="18" t="s">
        <v>1</v>
      </c>
      <c r="F113" s="274">
        <v>7.0250000000000004</v>
      </c>
      <c r="G113" s="35"/>
      <c r="H113" s="40"/>
    </row>
    <row r="114" spans="1:8" s="2" customFormat="1" ht="16.899999999999999" customHeight="1">
      <c r="A114" s="35"/>
      <c r="B114" s="40"/>
      <c r="C114" s="273" t="s">
        <v>1</v>
      </c>
      <c r="D114" s="273" t="s">
        <v>574</v>
      </c>
      <c r="E114" s="18" t="s">
        <v>1</v>
      </c>
      <c r="F114" s="274">
        <v>3.7</v>
      </c>
      <c r="G114" s="35"/>
      <c r="H114" s="40"/>
    </row>
    <row r="115" spans="1:8" s="2" customFormat="1" ht="16.899999999999999" customHeight="1">
      <c r="A115" s="35"/>
      <c r="B115" s="40"/>
      <c r="C115" s="273" t="s">
        <v>473</v>
      </c>
      <c r="D115" s="273" t="s">
        <v>304</v>
      </c>
      <c r="E115" s="18" t="s">
        <v>1</v>
      </c>
      <c r="F115" s="274">
        <v>13.005000000000001</v>
      </c>
      <c r="G115" s="35"/>
      <c r="H115" s="40"/>
    </row>
    <row r="116" spans="1:8" s="2" customFormat="1" ht="16.899999999999999" customHeight="1">
      <c r="A116" s="35"/>
      <c r="B116" s="40"/>
      <c r="C116" s="275" t="s">
        <v>895</v>
      </c>
      <c r="D116" s="35"/>
      <c r="E116" s="35"/>
      <c r="F116" s="35"/>
      <c r="G116" s="35"/>
      <c r="H116" s="40"/>
    </row>
    <row r="117" spans="1:8" s="2" customFormat="1" ht="16.899999999999999" customHeight="1">
      <c r="A117" s="35"/>
      <c r="B117" s="40"/>
      <c r="C117" s="273" t="s">
        <v>566</v>
      </c>
      <c r="D117" s="273" t="s">
        <v>567</v>
      </c>
      <c r="E117" s="18" t="s">
        <v>159</v>
      </c>
      <c r="F117" s="274">
        <v>512.91</v>
      </c>
      <c r="G117" s="35"/>
      <c r="H117" s="40"/>
    </row>
    <row r="118" spans="1:8" s="2" customFormat="1" ht="16.899999999999999" customHeight="1">
      <c r="A118" s="35"/>
      <c r="B118" s="40"/>
      <c r="C118" s="273" t="s">
        <v>538</v>
      </c>
      <c r="D118" s="273" t="s">
        <v>539</v>
      </c>
      <c r="E118" s="18" t="s">
        <v>159</v>
      </c>
      <c r="F118" s="274">
        <v>512.91</v>
      </c>
      <c r="G118" s="35"/>
      <c r="H118" s="40"/>
    </row>
    <row r="119" spans="1:8" s="2" customFormat="1" ht="22.5">
      <c r="A119" s="35"/>
      <c r="B119" s="40"/>
      <c r="C119" s="273" t="s">
        <v>543</v>
      </c>
      <c r="D119" s="273" t="s">
        <v>544</v>
      </c>
      <c r="E119" s="18" t="s">
        <v>159</v>
      </c>
      <c r="F119" s="274">
        <v>13.005000000000001</v>
      </c>
      <c r="G119" s="35"/>
      <c r="H119" s="40"/>
    </row>
    <row r="120" spans="1:8" s="2" customFormat="1" ht="22.5">
      <c r="A120" s="35"/>
      <c r="B120" s="40"/>
      <c r="C120" s="273" t="s">
        <v>556</v>
      </c>
      <c r="D120" s="273" t="s">
        <v>557</v>
      </c>
      <c r="E120" s="18" t="s">
        <v>159</v>
      </c>
      <c r="F120" s="274">
        <v>403.983</v>
      </c>
      <c r="G120" s="35"/>
      <c r="H120" s="40"/>
    </row>
    <row r="121" spans="1:8" s="2" customFormat="1" ht="16.899999999999999" customHeight="1">
      <c r="A121" s="35"/>
      <c r="B121" s="40"/>
      <c r="C121" s="273" t="s">
        <v>608</v>
      </c>
      <c r="D121" s="273" t="s">
        <v>609</v>
      </c>
      <c r="E121" s="18" t="s">
        <v>159</v>
      </c>
      <c r="F121" s="274">
        <v>13.005000000000001</v>
      </c>
      <c r="G121" s="35"/>
      <c r="H121" s="40"/>
    </row>
    <row r="122" spans="1:8" s="2" customFormat="1" ht="22.5">
      <c r="A122" s="35"/>
      <c r="B122" s="40"/>
      <c r="C122" s="273" t="s">
        <v>619</v>
      </c>
      <c r="D122" s="273" t="s">
        <v>620</v>
      </c>
      <c r="E122" s="18" t="s">
        <v>159</v>
      </c>
      <c r="F122" s="274">
        <v>13.005000000000001</v>
      </c>
      <c r="G122" s="35"/>
      <c r="H122" s="40"/>
    </row>
    <row r="123" spans="1:8" s="2" customFormat="1" ht="16.899999999999999" customHeight="1">
      <c r="A123" s="35"/>
      <c r="B123" s="40"/>
      <c r="C123" s="273" t="s">
        <v>597</v>
      </c>
      <c r="D123" s="273" t="s">
        <v>598</v>
      </c>
      <c r="E123" s="18" t="s">
        <v>226</v>
      </c>
      <c r="F123" s="274">
        <v>13.005000000000001</v>
      </c>
      <c r="G123" s="35"/>
      <c r="H123" s="40"/>
    </row>
    <row r="124" spans="1:8" s="2" customFormat="1" ht="22.5">
      <c r="A124" s="35"/>
      <c r="B124" s="40"/>
      <c r="C124" s="273" t="s">
        <v>611</v>
      </c>
      <c r="D124" s="273" t="s">
        <v>612</v>
      </c>
      <c r="E124" s="18" t="s">
        <v>159</v>
      </c>
      <c r="F124" s="274">
        <v>13.654999999999999</v>
      </c>
      <c r="G124" s="35"/>
      <c r="H124" s="40"/>
    </row>
    <row r="125" spans="1:8" s="2" customFormat="1" ht="16.899999999999999" customHeight="1">
      <c r="A125" s="35"/>
      <c r="B125" s="40"/>
      <c r="C125" s="269" t="s">
        <v>490</v>
      </c>
      <c r="D125" s="270" t="s">
        <v>491</v>
      </c>
      <c r="E125" s="271" t="s">
        <v>1</v>
      </c>
      <c r="F125" s="272">
        <v>46.45</v>
      </c>
      <c r="G125" s="35"/>
      <c r="H125" s="40"/>
    </row>
    <row r="126" spans="1:8" s="2" customFormat="1" ht="16.899999999999999" customHeight="1">
      <c r="A126" s="35"/>
      <c r="B126" s="40"/>
      <c r="C126" s="273" t="s">
        <v>1</v>
      </c>
      <c r="D126" s="273" t="s">
        <v>491</v>
      </c>
      <c r="E126" s="18" t="s">
        <v>1</v>
      </c>
      <c r="F126" s="274">
        <v>0</v>
      </c>
      <c r="G126" s="35"/>
      <c r="H126" s="40"/>
    </row>
    <row r="127" spans="1:8" s="2" customFormat="1" ht="16.899999999999999" customHeight="1">
      <c r="A127" s="35"/>
      <c r="B127" s="40"/>
      <c r="C127" s="273" t="s">
        <v>1</v>
      </c>
      <c r="D127" s="273" t="s">
        <v>577</v>
      </c>
      <c r="E127" s="18" t="s">
        <v>1</v>
      </c>
      <c r="F127" s="274">
        <v>46.45</v>
      </c>
      <c r="G127" s="35"/>
      <c r="H127" s="40"/>
    </row>
    <row r="128" spans="1:8" s="2" customFormat="1" ht="16.899999999999999" customHeight="1">
      <c r="A128" s="35"/>
      <c r="B128" s="40"/>
      <c r="C128" s="273" t="s">
        <v>490</v>
      </c>
      <c r="D128" s="273" t="s">
        <v>304</v>
      </c>
      <c r="E128" s="18" t="s">
        <v>1</v>
      </c>
      <c r="F128" s="274">
        <v>46.45</v>
      </c>
      <c r="G128" s="35"/>
      <c r="H128" s="40"/>
    </row>
    <row r="129" spans="1:8" s="2" customFormat="1" ht="16.899999999999999" customHeight="1">
      <c r="A129" s="35"/>
      <c r="B129" s="40"/>
      <c r="C129" s="275" t="s">
        <v>895</v>
      </c>
      <c r="D129" s="35"/>
      <c r="E129" s="35"/>
      <c r="F129" s="35"/>
      <c r="G129" s="35"/>
      <c r="H129" s="40"/>
    </row>
    <row r="130" spans="1:8" s="2" customFormat="1" ht="16.899999999999999" customHeight="1">
      <c r="A130" s="35"/>
      <c r="B130" s="40"/>
      <c r="C130" s="273" t="s">
        <v>566</v>
      </c>
      <c r="D130" s="273" t="s">
        <v>567</v>
      </c>
      <c r="E130" s="18" t="s">
        <v>159</v>
      </c>
      <c r="F130" s="274">
        <v>512.91</v>
      </c>
      <c r="G130" s="35"/>
      <c r="H130" s="40"/>
    </row>
    <row r="131" spans="1:8" s="2" customFormat="1" ht="16.899999999999999" customHeight="1">
      <c r="A131" s="35"/>
      <c r="B131" s="40"/>
      <c r="C131" s="273" t="s">
        <v>517</v>
      </c>
      <c r="D131" s="273" t="s">
        <v>518</v>
      </c>
      <c r="E131" s="18" t="s">
        <v>159</v>
      </c>
      <c r="F131" s="274">
        <v>437.428</v>
      </c>
      <c r="G131" s="35"/>
      <c r="H131" s="40"/>
    </row>
    <row r="132" spans="1:8" s="2" customFormat="1" ht="16.899999999999999" customHeight="1">
      <c r="A132" s="35"/>
      <c r="B132" s="40"/>
      <c r="C132" s="273" t="s">
        <v>519</v>
      </c>
      <c r="D132" s="273" t="s">
        <v>520</v>
      </c>
      <c r="E132" s="18" t="s">
        <v>159</v>
      </c>
      <c r="F132" s="274">
        <v>122.45</v>
      </c>
      <c r="G132" s="35"/>
      <c r="H132" s="40"/>
    </row>
    <row r="133" spans="1:8" s="2" customFormat="1" ht="16.899999999999999" customHeight="1">
      <c r="A133" s="35"/>
      <c r="B133" s="40"/>
      <c r="C133" s="273" t="s">
        <v>538</v>
      </c>
      <c r="D133" s="273" t="s">
        <v>539</v>
      </c>
      <c r="E133" s="18" t="s">
        <v>159</v>
      </c>
      <c r="F133" s="274">
        <v>512.91</v>
      </c>
      <c r="G133" s="35"/>
      <c r="H133" s="40"/>
    </row>
    <row r="134" spans="1:8" s="2" customFormat="1" ht="22.5">
      <c r="A134" s="35"/>
      <c r="B134" s="40"/>
      <c r="C134" s="273" t="s">
        <v>599</v>
      </c>
      <c r="D134" s="273" t="s">
        <v>600</v>
      </c>
      <c r="E134" s="18" t="s">
        <v>159</v>
      </c>
      <c r="F134" s="274">
        <v>437.428</v>
      </c>
      <c r="G134" s="35"/>
      <c r="H134" s="40"/>
    </row>
    <row r="135" spans="1:8" s="2" customFormat="1" ht="16.899999999999999" customHeight="1">
      <c r="A135" s="35"/>
      <c r="B135" s="40"/>
      <c r="C135" s="269" t="s">
        <v>488</v>
      </c>
      <c r="D135" s="270" t="s">
        <v>489</v>
      </c>
      <c r="E135" s="271" t="s">
        <v>1</v>
      </c>
      <c r="F135" s="272">
        <v>7.9370000000000003</v>
      </c>
      <c r="G135" s="35"/>
      <c r="H135" s="40"/>
    </row>
    <row r="136" spans="1:8" s="2" customFormat="1" ht="16.899999999999999" customHeight="1">
      <c r="A136" s="35"/>
      <c r="B136" s="40"/>
      <c r="C136" s="273" t="s">
        <v>1</v>
      </c>
      <c r="D136" s="273" t="s">
        <v>489</v>
      </c>
      <c r="E136" s="18" t="s">
        <v>1</v>
      </c>
      <c r="F136" s="274">
        <v>0</v>
      </c>
      <c r="G136" s="35"/>
      <c r="H136" s="40"/>
    </row>
    <row r="137" spans="1:8" s="2" customFormat="1" ht="16.899999999999999" customHeight="1">
      <c r="A137" s="35"/>
      <c r="B137" s="40"/>
      <c r="C137" s="273" t="s">
        <v>488</v>
      </c>
      <c r="D137" s="273" t="s">
        <v>542</v>
      </c>
      <c r="E137" s="18" t="s">
        <v>1</v>
      </c>
      <c r="F137" s="274">
        <v>7.9370000000000003</v>
      </c>
      <c r="G137" s="35"/>
      <c r="H137" s="40"/>
    </row>
    <row r="138" spans="1:8" s="2" customFormat="1" ht="16.899999999999999" customHeight="1">
      <c r="A138" s="35"/>
      <c r="B138" s="40"/>
      <c r="C138" s="275" t="s">
        <v>895</v>
      </c>
      <c r="D138" s="35"/>
      <c r="E138" s="35"/>
      <c r="F138" s="35"/>
      <c r="G138" s="35"/>
      <c r="H138" s="40"/>
    </row>
    <row r="139" spans="1:8" s="2" customFormat="1" ht="22.5">
      <c r="A139" s="35"/>
      <c r="B139" s="40"/>
      <c r="C139" s="273" t="s">
        <v>540</v>
      </c>
      <c r="D139" s="273" t="s">
        <v>541</v>
      </c>
      <c r="E139" s="18" t="s">
        <v>159</v>
      </c>
      <c r="F139" s="274">
        <v>7.9370000000000003</v>
      </c>
      <c r="G139" s="35"/>
      <c r="H139" s="40"/>
    </row>
    <row r="140" spans="1:8" s="2" customFormat="1" ht="16.899999999999999" customHeight="1">
      <c r="A140" s="35"/>
      <c r="B140" s="40"/>
      <c r="C140" s="273" t="s">
        <v>517</v>
      </c>
      <c r="D140" s="273" t="s">
        <v>518</v>
      </c>
      <c r="E140" s="18" t="s">
        <v>159</v>
      </c>
      <c r="F140" s="274">
        <v>437.428</v>
      </c>
      <c r="G140" s="35"/>
      <c r="H140" s="40"/>
    </row>
    <row r="141" spans="1:8" s="2" customFormat="1" ht="16.899999999999999" customHeight="1">
      <c r="A141" s="35"/>
      <c r="B141" s="40"/>
      <c r="C141" s="273" t="s">
        <v>538</v>
      </c>
      <c r="D141" s="273" t="s">
        <v>539</v>
      </c>
      <c r="E141" s="18" t="s">
        <v>159</v>
      </c>
      <c r="F141" s="274">
        <v>512.91</v>
      </c>
      <c r="G141" s="35"/>
      <c r="H141" s="40"/>
    </row>
    <row r="142" spans="1:8" s="2" customFormat="1" ht="22.5">
      <c r="A142" s="35"/>
      <c r="B142" s="40"/>
      <c r="C142" s="273" t="s">
        <v>556</v>
      </c>
      <c r="D142" s="273" t="s">
        <v>557</v>
      </c>
      <c r="E142" s="18" t="s">
        <v>159</v>
      </c>
      <c r="F142" s="274">
        <v>403.983</v>
      </c>
      <c r="G142" s="35"/>
      <c r="H142" s="40"/>
    </row>
    <row r="143" spans="1:8" s="2" customFormat="1" ht="16.899999999999999" customHeight="1">
      <c r="A143" s="35"/>
      <c r="B143" s="40"/>
      <c r="C143" s="273" t="s">
        <v>566</v>
      </c>
      <c r="D143" s="273" t="s">
        <v>567</v>
      </c>
      <c r="E143" s="18" t="s">
        <v>159</v>
      </c>
      <c r="F143" s="274">
        <v>512.91</v>
      </c>
      <c r="G143" s="35"/>
      <c r="H143" s="40"/>
    </row>
    <row r="144" spans="1:8" s="2" customFormat="1" ht="22.5">
      <c r="A144" s="35"/>
      <c r="B144" s="40"/>
      <c r="C144" s="273" t="s">
        <v>599</v>
      </c>
      <c r="D144" s="273" t="s">
        <v>600</v>
      </c>
      <c r="E144" s="18" t="s">
        <v>159</v>
      </c>
      <c r="F144" s="274">
        <v>437.428</v>
      </c>
      <c r="G144" s="35"/>
      <c r="H144" s="40"/>
    </row>
    <row r="145" spans="1:8" s="2" customFormat="1" ht="16.899999999999999" customHeight="1">
      <c r="A145" s="35"/>
      <c r="B145" s="40"/>
      <c r="C145" s="269" t="s">
        <v>492</v>
      </c>
      <c r="D145" s="270" t="s">
        <v>493</v>
      </c>
      <c r="E145" s="271" t="s">
        <v>1</v>
      </c>
      <c r="F145" s="272">
        <v>512.91</v>
      </c>
      <c r="G145" s="35"/>
      <c r="H145" s="40"/>
    </row>
    <row r="146" spans="1:8" s="2" customFormat="1" ht="16.899999999999999" customHeight="1">
      <c r="A146" s="35"/>
      <c r="B146" s="40"/>
      <c r="C146" s="273" t="s">
        <v>1</v>
      </c>
      <c r="D146" s="273" t="s">
        <v>476</v>
      </c>
      <c r="E146" s="18" t="s">
        <v>1</v>
      </c>
      <c r="F146" s="274">
        <v>0</v>
      </c>
      <c r="G146" s="35"/>
      <c r="H146" s="40"/>
    </row>
    <row r="147" spans="1:8" s="2" customFormat="1" ht="16.899999999999999" customHeight="1">
      <c r="A147" s="35"/>
      <c r="B147" s="40"/>
      <c r="C147" s="273" t="s">
        <v>1</v>
      </c>
      <c r="D147" s="273" t="s">
        <v>568</v>
      </c>
      <c r="E147" s="18" t="s">
        <v>1</v>
      </c>
      <c r="F147" s="274">
        <v>30</v>
      </c>
      <c r="G147" s="35"/>
      <c r="H147" s="40"/>
    </row>
    <row r="148" spans="1:8" s="2" customFormat="1" ht="16.899999999999999" customHeight="1">
      <c r="A148" s="35"/>
      <c r="B148" s="40"/>
      <c r="C148" s="273" t="s">
        <v>1</v>
      </c>
      <c r="D148" s="273" t="s">
        <v>569</v>
      </c>
      <c r="E148" s="18" t="s">
        <v>1</v>
      </c>
      <c r="F148" s="274">
        <v>8</v>
      </c>
      <c r="G148" s="35"/>
      <c r="H148" s="40"/>
    </row>
    <row r="149" spans="1:8" s="2" customFormat="1" ht="16.899999999999999" customHeight="1">
      <c r="A149" s="35"/>
      <c r="B149" s="40"/>
      <c r="C149" s="273" t="s">
        <v>1</v>
      </c>
      <c r="D149" s="273" t="s">
        <v>570</v>
      </c>
      <c r="E149" s="18" t="s">
        <v>1</v>
      </c>
      <c r="F149" s="274">
        <v>30</v>
      </c>
      <c r="G149" s="35"/>
      <c r="H149" s="40"/>
    </row>
    <row r="150" spans="1:8" s="2" customFormat="1" ht="16.899999999999999" customHeight="1">
      <c r="A150" s="35"/>
      <c r="B150" s="40"/>
      <c r="C150" s="273" t="s">
        <v>1</v>
      </c>
      <c r="D150" s="273" t="s">
        <v>571</v>
      </c>
      <c r="E150" s="18" t="s">
        <v>1</v>
      </c>
      <c r="F150" s="274">
        <v>8</v>
      </c>
      <c r="G150" s="35"/>
      <c r="H150" s="40"/>
    </row>
    <row r="151" spans="1:8" s="2" customFormat="1" ht="16.899999999999999" customHeight="1">
      <c r="A151" s="35"/>
      <c r="B151" s="40"/>
      <c r="C151" s="273" t="s">
        <v>1</v>
      </c>
      <c r="D151" s="273" t="s">
        <v>474</v>
      </c>
      <c r="E151" s="18" t="s">
        <v>1</v>
      </c>
      <c r="F151" s="274">
        <v>0</v>
      </c>
      <c r="G151" s="35"/>
      <c r="H151" s="40"/>
    </row>
    <row r="152" spans="1:8" s="2" customFormat="1" ht="16.899999999999999" customHeight="1">
      <c r="A152" s="35"/>
      <c r="B152" s="40"/>
      <c r="C152" s="273" t="s">
        <v>1</v>
      </c>
      <c r="D152" s="273" t="s">
        <v>572</v>
      </c>
      <c r="E152" s="18" t="s">
        <v>1</v>
      </c>
      <c r="F152" s="274">
        <v>2.2799999999999998</v>
      </c>
      <c r="G152" s="35"/>
      <c r="H152" s="40"/>
    </row>
    <row r="153" spans="1:8" s="2" customFormat="1" ht="16.899999999999999" customHeight="1">
      <c r="A153" s="35"/>
      <c r="B153" s="40"/>
      <c r="C153" s="273" t="s">
        <v>1</v>
      </c>
      <c r="D153" s="273" t="s">
        <v>573</v>
      </c>
      <c r="E153" s="18" t="s">
        <v>1</v>
      </c>
      <c r="F153" s="274">
        <v>7.0250000000000004</v>
      </c>
      <c r="G153" s="35"/>
      <c r="H153" s="40"/>
    </row>
    <row r="154" spans="1:8" s="2" customFormat="1" ht="16.899999999999999" customHeight="1">
      <c r="A154" s="35"/>
      <c r="B154" s="40"/>
      <c r="C154" s="273" t="s">
        <v>1</v>
      </c>
      <c r="D154" s="273" t="s">
        <v>574</v>
      </c>
      <c r="E154" s="18" t="s">
        <v>1</v>
      </c>
      <c r="F154" s="274">
        <v>3.7</v>
      </c>
      <c r="G154" s="35"/>
      <c r="H154" s="40"/>
    </row>
    <row r="155" spans="1:8" s="2" customFormat="1" ht="16.899999999999999" customHeight="1">
      <c r="A155" s="35"/>
      <c r="B155" s="40"/>
      <c r="C155" s="273" t="s">
        <v>1</v>
      </c>
      <c r="D155" s="273" t="s">
        <v>575</v>
      </c>
      <c r="E155" s="18" t="s">
        <v>1</v>
      </c>
      <c r="F155" s="274">
        <v>0</v>
      </c>
      <c r="G155" s="35"/>
      <c r="H155" s="40"/>
    </row>
    <row r="156" spans="1:8" s="2" customFormat="1" ht="16.899999999999999" customHeight="1">
      <c r="A156" s="35"/>
      <c r="B156" s="40"/>
      <c r="C156" s="273" t="s">
        <v>1</v>
      </c>
      <c r="D156" s="273" t="s">
        <v>576</v>
      </c>
      <c r="E156" s="18" t="s">
        <v>1</v>
      </c>
      <c r="F156" s="274">
        <v>369.51799999999997</v>
      </c>
      <c r="G156" s="35"/>
      <c r="H156" s="40"/>
    </row>
    <row r="157" spans="1:8" s="2" customFormat="1" ht="16.899999999999999" customHeight="1">
      <c r="A157" s="35"/>
      <c r="B157" s="40"/>
      <c r="C157" s="273" t="s">
        <v>1</v>
      </c>
      <c r="D157" s="273" t="s">
        <v>491</v>
      </c>
      <c r="E157" s="18" t="s">
        <v>1</v>
      </c>
      <c r="F157" s="274">
        <v>0</v>
      </c>
      <c r="G157" s="35"/>
      <c r="H157" s="40"/>
    </row>
    <row r="158" spans="1:8" s="2" customFormat="1" ht="16.899999999999999" customHeight="1">
      <c r="A158" s="35"/>
      <c r="B158" s="40"/>
      <c r="C158" s="273" t="s">
        <v>1</v>
      </c>
      <c r="D158" s="273" t="s">
        <v>577</v>
      </c>
      <c r="E158" s="18" t="s">
        <v>1</v>
      </c>
      <c r="F158" s="274">
        <v>46.45</v>
      </c>
      <c r="G158" s="35"/>
      <c r="H158" s="40"/>
    </row>
    <row r="159" spans="1:8" s="2" customFormat="1" ht="16.899999999999999" customHeight="1">
      <c r="A159" s="35"/>
      <c r="B159" s="40"/>
      <c r="C159" s="273" t="s">
        <v>1</v>
      </c>
      <c r="D159" s="273" t="s">
        <v>488</v>
      </c>
      <c r="E159" s="18" t="s">
        <v>1</v>
      </c>
      <c r="F159" s="274">
        <v>7.9370000000000003</v>
      </c>
      <c r="G159" s="35"/>
      <c r="H159" s="40"/>
    </row>
    <row r="160" spans="1:8" s="2" customFormat="1" ht="16.899999999999999" customHeight="1">
      <c r="A160" s="35"/>
      <c r="B160" s="40"/>
      <c r="C160" s="273" t="s">
        <v>492</v>
      </c>
      <c r="D160" s="273" t="s">
        <v>189</v>
      </c>
      <c r="E160" s="18" t="s">
        <v>1</v>
      </c>
      <c r="F160" s="274">
        <v>512.91</v>
      </c>
      <c r="G160" s="35"/>
      <c r="H160" s="40"/>
    </row>
    <row r="161" spans="1:8" s="2" customFormat="1" ht="16.899999999999999" customHeight="1">
      <c r="A161" s="35"/>
      <c r="B161" s="40"/>
      <c r="C161" s="275" t="s">
        <v>895</v>
      </c>
      <c r="D161" s="35"/>
      <c r="E161" s="35"/>
      <c r="F161" s="35"/>
      <c r="G161" s="35"/>
      <c r="H161" s="40"/>
    </row>
    <row r="162" spans="1:8" s="2" customFormat="1" ht="16.899999999999999" customHeight="1">
      <c r="A162" s="35"/>
      <c r="B162" s="40"/>
      <c r="C162" s="273" t="s">
        <v>566</v>
      </c>
      <c r="D162" s="273" t="s">
        <v>567</v>
      </c>
      <c r="E162" s="18" t="s">
        <v>159</v>
      </c>
      <c r="F162" s="274">
        <v>512.91</v>
      </c>
      <c r="G162" s="35"/>
      <c r="H162" s="40"/>
    </row>
    <row r="163" spans="1:8" s="2" customFormat="1" ht="22.5">
      <c r="A163" s="35"/>
      <c r="B163" s="40"/>
      <c r="C163" s="273" t="s">
        <v>558</v>
      </c>
      <c r="D163" s="273" t="s">
        <v>559</v>
      </c>
      <c r="E163" s="18" t="s">
        <v>159</v>
      </c>
      <c r="F163" s="274">
        <v>512.91</v>
      </c>
      <c r="G163" s="35"/>
      <c r="H163" s="40"/>
    </row>
    <row r="164" spans="1:8" s="2" customFormat="1" ht="16.899999999999999" customHeight="1">
      <c r="A164" s="35"/>
      <c r="B164" s="40"/>
      <c r="C164" s="273" t="s">
        <v>311</v>
      </c>
      <c r="D164" s="273" t="s">
        <v>312</v>
      </c>
      <c r="E164" s="18" t="s">
        <v>159</v>
      </c>
      <c r="F164" s="274">
        <v>512.91</v>
      </c>
      <c r="G164" s="35"/>
      <c r="H164" s="40"/>
    </row>
    <row r="165" spans="1:8" s="2" customFormat="1" ht="16.899999999999999" customHeight="1">
      <c r="A165" s="35"/>
      <c r="B165" s="40"/>
      <c r="C165" s="269" t="s">
        <v>582</v>
      </c>
      <c r="D165" s="270" t="s">
        <v>582</v>
      </c>
      <c r="E165" s="271" t="s">
        <v>1</v>
      </c>
      <c r="F165" s="272">
        <v>76.819999999999993</v>
      </c>
      <c r="G165" s="35"/>
      <c r="H165" s="40"/>
    </row>
    <row r="166" spans="1:8" s="2" customFormat="1" ht="16.899999999999999" customHeight="1">
      <c r="A166" s="35"/>
      <c r="B166" s="40"/>
      <c r="C166" s="273" t="s">
        <v>1</v>
      </c>
      <c r="D166" s="273" t="s">
        <v>578</v>
      </c>
      <c r="E166" s="18" t="s">
        <v>1</v>
      </c>
      <c r="F166" s="274">
        <v>21.518999999999998</v>
      </c>
      <c r="G166" s="35"/>
      <c r="H166" s="40"/>
    </row>
    <row r="167" spans="1:8" s="2" customFormat="1" ht="16.899999999999999" customHeight="1">
      <c r="A167" s="35"/>
      <c r="B167" s="40"/>
      <c r="C167" s="273" t="s">
        <v>1</v>
      </c>
      <c r="D167" s="273" t="s">
        <v>579</v>
      </c>
      <c r="E167" s="18" t="s">
        <v>1</v>
      </c>
      <c r="F167" s="274">
        <v>21.952999999999999</v>
      </c>
      <c r="G167" s="35"/>
      <c r="H167" s="40"/>
    </row>
    <row r="168" spans="1:8" s="2" customFormat="1" ht="22.5">
      <c r="A168" s="35"/>
      <c r="B168" s="40"/>
      <c r="C168" s="273" t="s">
        <v>1</v>
      </c>
      <c r="D168" s="273" t="s">
        <v>580</v>
      </c>
      <c r="E168" s="18" t="s">
        <v>1</v>
      </c>
      <c r="F168" s="274">
        <v>13.48</v>
      </c>
      <c r="G168" s="35"/>
      <c r="H168" s="40"/>
    </row>
    <row r="169" spans="1:8" s="2" customFormat="1" ht="16.899999999999999" customHeight="1">
      <c r="A169" s="35"/>
      <c r="B169" s="40"/>
      <c r="C169" s="273" t="s">
        <v>1</v>
      </c>
      <c r="D169" s="273" t="s">
        <v>581</v>
      </c>
      <c r="E169" s="18" t="s">
        <v>1</v>
      </c>
      <c r="F169" s="274">
        <v>19.867999999999999</v>
      </c>
      <c r="G169" s="35"/>
      <c r="H169" s="40"/>
    </row>
    <row r="170" spans="1:8" s="2" customFormat="1" ht="16.899999999999999" customHeight="1">
      <c r="A170" s="35"/>
      <c r="B170" s="40"/>
      <c r="C170" s="273" t="s">
        <v>582</v>
      </c>
      <c r="D170" s="273" t="s">
        <v>189</v>
      </c>
      <c r="E170" s="18" t="s">
        <v>1</v>
      </c>
      <c r="F170" s="274">
        <v>76.819999999999993</v>
      </c>
      <c r="G170" s="35"/>
      <c r="H170" s="40"/>
    </row>
    <row r="171" spans="1:8" s="2" customFormat="1" ht="16.899999999999999" customHeight="1">
      <c r="A171" s="35"/>
      <c r="B171" s="40"/>
      <c r="C171" s="269" t="s">
        <v>485</v>
      </c>
      <c r="D171" s="270" t="s">
        <v>486</v>
      </c>
      <c r="E171" s="271" t="s">
        <v>1</v>
      </c>
      <c r="F171" s="272">
        <v>570</v>
      </c>
      <c r="G171" s="35"/>
      <c r="H171" s="40"/>
    </row>
    <row r="172" spans="1:8" s="2" customFormat="1" ht="16.899999999999999" customHeight="1">
      <c r="A172" s="35"/>
      <c r="B172" s="40"/>
      <c r="C172" s="273" t="s">
        <v>485</v>
      </c>
      <c r="D172" s="273" t="s">
        <v>487</v>
      </c>
      <c r="E172" s="18" t="s">
        <v>1</v>
      </c>
      <c r="F172" s="274">
        <v>570</v>
      </c>
      <c r="G172" s="35"/>
      <c r="H172" s="40"/>
    </row>
    <row r="173" spans="1:8" s="2" customFormat="1" ht="16.899999999999999" customHeight="1">
      <c r="A173" s="35"/>
      <c r="B173" s="40"/>
      <c r="C173" s="275" t="s">
        <v>895</v>
      </c>
      <c r="D173" s="35"/>
      <c r="E173" s="35"/>
      <c r="F173" s="35"/>
      <c r="G173" s="35"/>
      <c r="H173" s="40"/>
    </row>
    <row r="174" spans="1:8" s="2" customFormat="1" ht="22.5">
      <c r="A174" s="35"/>
      <c r="B174" s="40"/>
      <c r="C174" s="273" t="s">
        <v>585</v>
      </c>
      <c r="D174" s="273" t="s">
        <v>586</v>
      </c>
      <c r="E174" s="18" t="s">
        <v>159</v>
      </c>
      <c r="F174" s="274">
        <v>570</v>
      </c>
      <c r="G174" s="35"/>
      <c r="H174" s="40"/>
    </row>
    <row r="175" spans="1:8" s="2" customFormat="1" ht="22.5">
      <c r="A175" s="35"/>
      <c r="B175" s="40"/>
      <c r="C175" s="273" t="s">
        <v>587</v>
      </c>
      <c r="D175" s="273" t="s">
        <v>588</v>
      </c>
      <c r="E175" s="18" t="s">
        <v>159</v>
      </c>
      <c r="F175" s="274">
        <v>34200</v>
      </c>
      <c r="G175" s="35"/>
      <c r="H175" s="40"/>
    </row>
    <row r="176" spans="1:8" s="2" customFormat="1" ht="22.5">
      <c r="A176" s="35"/>
      <c r="B176" s="40"/>
      <c r="C176" s="273" t="s">
        <v>589</v>
      </c>
      <c r="D176" s="273" t="s">
        <v>590</v>
      </c>
      <c r="E176" s="18" t="s">
        <v>159</v>
      </c>
      <c r="F176" s="274">
        <v>570</v>
      </c>
      <c r="G176" s="35"/>
      <c r="H176" s="40"/>
    </row>
    <row r="177" spans="1:8" s="2" customFormat="1" ht="16.899999999999999" customHeight="1">
      <c r="A177" s="35"/>
      <c r="B177" s="40"/>
      <c r="C177" s="273" t="s">
        <v>591</v>
      </c>
      <c r="D177" s="273" t="s">
        <v>592</v>
      </c>
      <c r="E177" s="18" t="s">
        <v>159</v>
      </c>
      <c r="F177" s="274">
        <v>570</v>
      </c>
      <c r="G177" s="35"/>
      <c r="H177" s="40"/>
    </row>
    <row r="178" spans="1:8" s="2" customFormat="1" ht="16.899999999999999" customHeight="1">
      <c r="A178" s="35"/>
      <c r="B178" s="40"/>
      <c r="C178" s="273" t="s">
        <v>593</v>
      </c>
      <c r="D178" s="273" t="s">
        <v>594</v>
      </c>
      <c r="E178" s="18" t="s">
        <v>159</v>
      </c>
      <c r="F178" s="274">
        <v>34200</v>
      </c>
      <c r="G178" s="35"/>
      <c r="H178" s="40"/>
    </row>
    <row r="179" spans="1:8" s="2" customFormat="1" ht="16.899999999999999" customHeight="1">
      <c r="A179" s="35"/>
      <c r="B179" s="40"/>
      <c r="C179" s="273" t="s">
        <v>595</v>
      </c>
      <c r="D179" s="273" t="s">
        <v>596</v>
      </c>
      <c r="E179" s="18" t="s">
        <v>159</v>
      </c>
      <c r="F179" s="274">
        <v>570</v>
      </c>
      <c r="G179" s="35"/>
      <c r="H179" s="40"/>
    </row>
    <row r="180" spans="1:8" s="2" customFormat="1" ht="16.899999999999999" customHeight="1">
      <c r="A180" s="35"/>
      <c r="B180" s="40"/>
      <c r="C180" s="269" t="s">
        <v>481</v>
      </c>
      <c r="D180" s="270" t="s">
        <v>482</v>
      </c>
      <c r="E180" s="271" t="s">
        <v>1</v>
      </c>
      <c r="F180" s="272">
        <v>47.784999999999997</v>
      </c>
      <c r="G180" s="35"/>
      <c r="H180" s="40"/>
    </row>
    <row r="181" spans="1:8" s="2" customFormat="1" ht="16.899999999999999" customHeight="1">
      <c r="A181" s="35"/>
      <c r="B181" s="40"/>
      <c r="C181" s="273" t="s">
        <v>1</v>
      </c>
      <c r="D181" s="273" t="s">
        <v>525</v>
      </c>
      <c r="E181" s="18" t="s">
        <v>1</v>
      </c>
      <c r="F181" s="274">
        <v>0</v>
      </c>
      <c r="G181" s="35"/>
      <c r="H181" s="40"/>
    </row>
    <row r="182" spans="1:8" s="2" customFormat="1" ht="16.899999999999999" customHeight="1">
      <c r="A182" s="35"/>
      <c r="B182" s="40"/>
      <c r="C182" s="273" t="s">
        <v>1</v>
      </c>
      <c r="D182" s="273" t="s">
        <v>526</v>
      </c>
      <c r="E182" s="18" t="s">
        <v>1</v>
      </c>
      <c r="F182" s="274">
        <v>13.454000000000001</v>
      </c>
      <c r="G182" s="35"/>
      <c r="H182" s="40"/>
    </row>
    <row r="183" spans="1:8" s="2" customFormat="1" ht="16.899999999999999" customHeight="1">
      <c r="A183" s="35"/>
      <c r="B183" s="40"/>
      <c r="C183" s="273" t="s">
        <v>1</v>
      </c>
      <c r="D183" s="273" t="s">
        <v>527</v>
      </c>
      <c r="E183" s="18" t="s">
        <v>1</v>
      </c>
      <c r="F183" s="274">
        <v>15.42</v>
      </c>
      <c r="G183" s="35"/>
      <c r="H183" s="40"/>
    </row>
    <row r="184" spans="1:8" s="2" customFormat="1" ht="16.899999999999999" customHeight="1">
      <c r="A184" s="35"/>
      <c r="B184" s="40"/>
      <c r="C184" s="273" t="s">
        <v>1</v>
      </c>
      <c r="D184" s="273" t="s">
        <v>528</v>
      </c>
      <c r="E184" s="18" t="s">
        <v>1</v>
      </c>
      <c r="F184" s="274">
        <v>9.0459999999999994</v>
      </c>
      <c r="G184" s="35"/>
      <c r="H184" s="40"/>
    </row>
    <row r="185" spans="1:8" s="2" customFormat="1" ht="16.899999999999999" customHeight="1">
      <c r="A185" s="35"/>
      <c r="B185" s="40"/>
      <c r="C185" s="273" t="s">
        <v>1</v>
      </c>
      <c r="D185" s="273" t="s">
        <v>529</v>
      </c>
      <c r="E185" s="18" t="s">
        <v>1</v>
      </c>
      <c r="F185" s="274">
        <v>9.8650000000000002</v>
      </c>
      <c r="G185" s="35"/>
      <c r="H185" s="40"/>
    </row>
    <row r="186" spans="1:8" s="2" customFormat="1" ht="16.899999999999999" customHeight="1">
      <c r="A186" s="35"/>
      <c r="B186" s="40"/>
      <c r="C186" s="273" t="s">
        <v>481</v>
      </c>
      <c r="D186" s="273" t="s">
        <v>304</v>
      </c>
      <c r="E186" s="18" t="s">
        <v>1</v>
      </c>
      <c r="F186" s="274">
        <v>47.784999999999997</v>
      </c>
      <c r="G186" s="35"/>
      <c r="H186" s="40"/>
    </row>
    <row r="187" spans="1:8" s="2" customFormat="1" ht="16.899999999999999" customHeight="1">
      <c r="A187" s="35"/>
      <c r="B187" s="40"/>
      <c r="C187" s="275" t="s">
        <v>895</v>
      </c>
      <c r="D187" s="35"/>
      <c r="E187" s="35"/>
      <c r="F187" s="35"/>
      <c r="G187" s="35"/>
      <c r="H187" s="40"/>
    </row>
    <row r="188" spans="1:8" s="2" customFormat="1" ht="16.899999999999999" customHeight="1">
      <c r="A188" s="35"/>
      <c r="B188" s="40"/>
      <c r="C188" s="273" t="s">
        <v>523</v>
      </c>
      <c r="D188" s="273" t="s">
        <v>524</v>
      </c>
      <c r="E188" s="18" t="s">
        <v>226</v>
      </c>
      <c r="F188" s="274">
        <v>195.88399999999999</v>
      </c>
      <c r="G188" s="35"/>
      <c r="H188" s="40"/>
    </row>
    <row r="189" spans="1:8" s="2" customFormat="1" ht="16.899999999999999" customHeight="1">
      <c r="A189" s="35"/>
      <c r="B189" s="40"/>
      <c r="C189" s="273" t="s">
        <v>517</v>
      </c>
      <c r="D189" s="273" t="s">
        <v>518</v>
      </c>
      <c r="E189" s="18" t="s">
        <v>159</v>
      </c>
      <c r="F189" s="274">
        <v>437.428</v>
      </c>
      <c r="G189" s="35"/>
      <c r="H189" s="40"/>
    </row>
    <row r="190" spans="1:8" s="2" customFormat="1" ht="16.899999999999999" customHeight="1">
      <c r="A190" s="35"/>
      <c r="B190" s="40"/>
      <c r="C190" s="273" t="s">
        <v>538</v>
      </c>
      <c r="D190" s="273" t="s">
        <v>539</v>
      </c>
      <c r="E190" s="18" t="s">
        <v>159</v>
      </c>
      <c r="F190" s="274">
        <v>512.91</v>
      </c>
      <c r="G190" s="35"/>
      <c r="H190" s="40"/>
    </row>
    <row r="191" spans="1:8" s="2" customFormat="1" ht="22.5">
      <c r="A191" s="35"/>
      <c r="B191" s="40"/>
      <c r="C191" s="273" t="s">
        <v>552</v>
      </c>
      <c r="D191" s="273" t="s">
        <v>553</v>
      </c>
      <c r="E191" s="18" t="s">
        <v>226</v>
      </c>
      <c r="F191" s="274">
        <v>195.88399999999999</v>
      </c>
      <c r="G191" s="35"/>
      <c r="H191" s="40"/>
    </row>
    <row r="192" spans="1:8" s="2" customFormat="1" ht="22.5">
      <c r="A192" s="35"/>
      <c r="B192" s="40"/>
      <c r="C192" s="273" t="s">
        <v>556</v>
      </c>
      <c r="D192" s="273" t="s">
        <v>557</v>
      </c>
      <c r="E192" s="18" t="s">
        <v>159</v>
      </c>
      <c r="F192" s="274">
        <v>403.983</v>
      </c>
      <c r="G192" s="35"/>
      <c r="H192" s="40"/>
    </row>
    <row r="193" spans="1:8" s="2" customFormat="1" ht="16.899999999999999" customHeight="1">
      <c r="A193" s="35"/>
      <c r="B193" s="40"/>
      <c r="C193" s="273" t="s">
        <v>560</v>
      </c>
      <c r="D193" s="273" t="s">
        <v>561</v>
      </c>
      <c r="E193" s="18" t="s">
        <v>226</v>
      </c>
      <c r="F193" s="274">
        <v>92.864000000000004</v>
      </c>
      <c r="G193" s="35"/>
      <c r="H193" s="40"/>
    </row>
    <row r="194" spans="1:8" s="2" customFormat="1" ht="16.899999999999999" customHeight="1">
      <c r="A194" s="35"/>
      <c r="B194" s="40"/>
      <c r="C194" s="273" t="s">
        <v>566</v>
      </c>
      <c r="D194" s="273" t="s">
        <v>567</v>
      </c>
      <c r="E194" s="18" t="s">
        <v>159</v>
      </c>
      <c r="F194" s="274">
        <v>512.91</v>
      </c>
      <c r="G194" s="35"/>
      <c r="H194" s="40"/>
    </row>
    <row r="195" spans="1:8" s="2" customFormat="1" ht="22.5">
      <c r="A195" s="35"/>
      <c r="B195" s="40"/>
      <c r="C195" s="273" t="s">
        <v>599</v>
      </c>
      <c r="D195" s="273" t="s">
        <v>600</v>
      </c>
      <c r="E195" s="18" t="s">
        <v>159</v>
      </c>
      <c r="F195" s="274">
        <v>437.428</v>
      </c>
      <c r="G195" s="35"/>
      <c r="H195" s="40"/>
    </row>
    <row r="196" spans="1:8" s="2" customFormat="1" ht="16.899999999999999" customHeight="1">
      <c r="A196" s="35"/>
      <c r="B196" s="40"/>
      <c r="C196" s="273" t="s">
        <v>554</v>
      </c>
      <c r="D196" s="273" t="s">
        <v>555</v>
      </c>
      <c r="E196" s="18" t="s">
        <v>183</v>
      </c>
      <c r="F196" s="274">
        <v>1.9930000000000001</v>
      </c>
      <c r="G196" s="35"/>
      <c r="H196" s="40"/>
    </row>
    <row r="197" spans="1:8" s="2" customFormat="1" ht="16.899999999999999" customHeight="1">
      <c r="A197" s="35"/>
      <c r="B197" s="40"/>
      <c r="C197" s="273" t="s">
        <v>562</v>
      </c>
      <c r="D197" s="273" t="s">
        <v>563</v>
      </c>
      <c r="E197" s="18" t="s">
        <v>226</v>
      </c>
      <c r="F197" s="274">
        <v>47.784999999999997</v>
      </c>
      <c r="G197" s="35"/>
      <c r="H197" s="40"/>
    </row>
    <row r="198" spans="1:8" s="2" customFormat="1" ht="16.899999999999999" customHeight="1">
      <c r="A198" s="35"/>
      <c r="B198" s="40"/>
      <c r="C198" s="269" t="s">
        <v>479</v>
      </c>
      <c r="D198" s="270" t="s">
        <v>480</v>
      </c>
      <c r="E198" s="271" t="s">
        <v>1</v>
      </c>
      <c r="F198" s="272">
        <v>103.02</v>
      </c>
      <c r="G198" s="35"/>
      <c r="H198" s="40"/>
    </row>
    <row r="199" spans="1:8" s="2" customFormat="1" ht="16.899999999999999" customHeight="1">
      <c r="A199" s="35"/>
      <c r="B199" s="40"/>
      <c r="C199" s="273" t="s">
        <v>1</v>
      </c>
      <c r="D199" s="273" t="s">
        <v>530</v>
      </c>
      <c r="E199" s="18" t="s">
        <v>1</v>
      </c>
      <c r="F199" s="274">
        <v>0</v>
      </c>
      <c r="G199" s="35"/>
      <c r="H199" s="40"/>
    </row>
    <row r="200" spans="1:8" s="2" customFormat="1" ht="16.899999999999999" customHeight="1">
      <c r="A200" s="35"/>
      <c r="B200" s="40"/>
      <c r="C200" s="273" t="s">
        <v>1</v>
      </c>
      <c r="D200" s="273" t="s">
        <v>531</v>
      </c>
      <c r="E200" s="18" t="s">
        <v>1</v>
      </c>
      <c r="F200" s="274">
        <v>20.85</v>
      </c>
      <c r="G200" s="35"/>
      <c r="H200" s="40"/>
    </row>
    <row r="201" spans="1:8" s="2" customFormat="1" ht="16.899999999999999" customHeight="1">
      <c r="A201" s="35"/>
      <c r="B201" s="40"/>
      <c r="C201" s="273" t="s">
        <v>1</v>
      </c>
      <c r="D201" s="273" t="s">
        <v>532</v>
      </c>
      <c r="E201" s="18" t="s">
        <v>1</v>
      </c>
      <c r="F201" s="274">
        <v>23.25</v>
      </c>
      <c r="G201" s="35"/>
      <c r="H201" s="40"/>
    </row>
    <row r="202" spans="1:8" s="2" customFormat="1" ht="16.899999999999999" customHeight="1">
      <c r="A202" s="35"/>
      <c r="B202" s="40"/>
      <c r="C202" s="273" t="s">
        <v>1</v>
      </c>
      <c r="D202" s="273" t="s">
        <v>533</v>
      </c>
      <c r="E202" s="18" t="s">
        <v>1</v>
      </c>
      <c r="F202" s="274">
        <v>39.49</v>
      </c>
      <c r="G202" s="35"/>
      <c r="H202" s="40"/>
    </row>
    <row r="203" spans="1:8" s="2" customFormat="1" ht="16.899999999999999" customHeight="1">
      <c r="A203" s="35"/>
      <c r="B203" s="40"/>
      <c r="C203" s="273" t="s">
        <v>1</v>
      </c>
      <c r="D203" s="273" t="s">
        <v>534</v>
      </c>
      <c r="E203" s="18" t="s">
        <v>1</v>
      </c>
      <c r="F203" s="274">
        <v>19.43</v>
      </c>
      <c r="G203" s="35"/>
      <c r="H203" s="40"/>
    </row>
    <row r="204" spans="1:8" s="2" customFormat="1" ht="16.899999999999999" customHeight="1">
      <c r="A204" s="35"/>
      <c r="B204" s="40"/>
      <c r="C204" s="273" t="s">
        <v>479</v>
      </c>
      <c r="D204" s="273" t="s">
        <v>304</v>
      </c>
      <c r="E204" s="18" t="s">
        <v>1</v>
      </c>
      <c r="F204" s="274">
        <v>103.02</v>
      </c>
      <c r="G204" s="35"/>
      <c r="H204" s="40"/>
    </row>
    <row r="205" spans="1:8" s="2" customFormat="1" ht="16.899999999999999" customHeight="1">
      <c r="A205" s="35"/>
      <c r="B205" s="40"/>
      <c r="C205" s="275" t="s">
        <v>895</v>
      </c>
      <c r="D205" s="35"/>
      <c r="E205" s="35"/>
      <c r="F205" s="35"/>
      <c r="G205" s="35"/>
      <c r="H205" s="40"/>
    </row>
    <row r="206" spans="1:8" s="2" customFormat="1" ht="16.899999999999999" customHeight="1">
      <c r="A206" s="35"/>
      <c r="B206" s="40"/>
      <c r="C206" s="273" t="s">
        <v>523</v>
      </c>
      <c r="D206" s="273" t="s">
        <v>524</v>
      </c>
      <c r="E206" s="18" t="s">
        <v>226</v>
      </c>
      <c r="F206" s="274">
        <v>195.88399999999999</v>
      </c>
      <c r="G206" s="35"/>
      <c r="H206" s="40"/>
    </row>
    <row r="207" spans="1:8" s="2" customFormat="1" ht="16.899999999999999" customHeight="1">
      <c r="A207" s="35"/>
      <c r="B207" s="40"/>
      <c r="C207" s="273" t="s">
        <v>517</v>
      </c>
      <c r="D207" s="273" t="s">
        <v>518</v>
      </c>
      <c r="E207" s="18" t="s">
        <v>159</v>
      </c>
      <c r="F207" s="274">
        <v>437.428</v>
      </c>
      <c r="G207" s="35"/>
      <c r="H207" s="40"/>
    </row>
    <row r="208" spans="1:8" s="2" customFormat="1" ht="16.899999999999999" customHeight="1">
      <c r="A208" s="35"/>
      <c r="B208" s="40"/>
      <c r="C208" s="273" t="s">
        <v>521</v>
      </c>
      <c r="D208" s="273" t="s">
        <v>522</v>
      </c>
      <c r="E208" s="18" t="s">
        <v>226</v>
      </c>
      <c r="F208" s="274">
        <v>279.02</v>
      </c>
      <c r="G208" s="35"/>
      <c r="H208" s="40"/>
    </row>
    <row r="209" spans="1:8" s="2" customFormat="1" ht="16.899999999999999" customHeight="1">
      <c r="A209" s="35"/>
      <c r="B209" s="40"/>
      <c r="C209" s="273" t="s">
        <v>538</v>
      </c>
      <c r="D209" s="273" t="s">
        <v>539</v>
      </c>
      <c r="E209" s="18" t="s">
        <v>159</v>
      </c>
      <c r="F209" s="274">
        <v>512.91</v>
      </c>
      <c r="G209" s="35"/>
      <c r="H209" s="40"/>
    </row>
    <row r="210" spans="1:8" s="2" customFormat="1" ht="22.5">
      <c r="A210" s="35"/>
      <c r="B210" s="40"/>
      <c r="C210" s="273" t="s">
        <v>552</v>
      </c>
      <c r="D210" s="273" t="s">
        <v>553</v>
      </c>
      <c r="E210" s="18" t="s">
        <v>226</v>
      </c>
      <c r="F210" s="274">
        <v>195.88399999999999</v>
      </c>
      <c r="G210" s="35"/>
      <c r="H210" s="40"/>
    </row>
    <row r="211" spans="1:8" s="2" customFormat="1" ht="22.5">
      <c r="A211" s="35"/>
      <c r="B211" s="40"/>
      <c r="C211" s="273" t="s">
        <v>556</v>
      </c>
      <c r="D211" s="273" t="s">
        <v>557</v>
      </c>
      <c r="E211" s="18" t="s">
        <v>159</v>
      </c>
      <c r="F211" s="274">
        <v>403.983</v>
      </c>
      <c r="G211" s="35"/>
      <c r="H211" s="40"/>
    </row>
    <row r="212" spans="1:8" s="2" customFormat="1" ht="16.899999999999999" customHeight="1">
      <c r="A212" s="35"/>
      <c r="B212" s="40"/>
      <c r="C212" s="273" t="s">
        <v>566</v>
      </c>
      <c r="D212" s="273" t="s">
        <v>567</v>
      </c>
      <c r="E212" s="18" t="s">
        <v>159</v>
      </c>
      <c r="F212" s="274">
        <v>512.91</v>
      </c>
      <c r="G212" s="35"/>
      <c r="H212" s="40"/>
    </row>
    <row r="213" spans="1:8" s="2" customFormat="1" ht="22.5">
      <c r="A213" s="35"/>
      <c r="B213" s="40"/>
      <c r="C213" s="273" t="s">
        <v>599</v>
      </c>
      <c r="D213" s="273" t="s">
        <v>600</v>
      </c>
      <c r="E213" s="18" t="s">
        <v>159</v>
      </c>
      <c r="F213" s="274">
        <v>437.428</v>
      </c>
      <c r="G213" s="35"/>
      <c r="H213" s="40"/>
    </row>
    <row r="214" spans="1:8" s="2" customFormat="1" ht="16.899999999999999" customHeight="1">
      <c r="A214" s="35"/>
      <c r="B214" s="40"/>
      <c r="C214" s="273" t="s">
        <v>554</v>
      </c>
      <c r="D214" s="273" t="s">
        <v>555</v>
      </c>
      <c r="E214" s="18" t="s">
        <v>183</v>
      </c>
      <c r="F214" s="274">
        <v>1.9930000000000001</v>
      </c>
      <c r="G214" s="35"/>
      <c r="H214" s="40"/>
    </row>
    <row r="215" spans="1:8" s="2" customFormat="1" ht="16.899999999999999" customHeight="1">
      <c r="A215" s="35"/>
      <c r="B215" s="40"/>
      <c r="C215" s="269" t="s">
        <v>497</v>
      </c>
      <c r="D215" s="270" t="s">
        <v>498</v>
      </c>
      <c r="E215" s="271" t="s">
        <v>1</v>
      </c>
      <c r="F215" s="272">
        <v>55</v>
      </c>
      <c r="G215" s="35"/>
      <c r="H215" s="40"/>
    </row>
    <row r="216" spans="1:8" s="2" customFormat="1" ht="16.899999999999999" customHeight="1">
      <c r="A216" s="35"/>
      <c r="B216" s="40"/>
      <c r="C216" s="273" t="s">
        <v>1</v>
      </c>
      <c r="D216" s="273" t="s">
        <v>498</v>
      </c>
      <c r="E216" s="18" t="s">
        <v>1</v>
      </c>
      <c r="F216" s="274">
        <v>0</v>
      </c>
      <c r="G216" s="35"/>
      <c r="H216" s="40"/>
    </row>
    <row r="217" spans="1:8" s="2" customFormat="1" ht="16.899999999999999" customHeight="1">
      <c r="A217" s="35"/>
      <c r="B217" s="40"/>
      <c r="C217" s="273" t="s">
        <v>497</v>
      </c>
      <c r="D217" s="273" t="s">
        <v>499</v>
      </c>
      <c r="E217" s="18" t="s">
        <v>1</v>
      </c>
      <c r="F217" s="274">
        <v>55</v>
      </c>
      <c r="G217" s="35"/>
      <c r="H217" s="40"/>
    </row>
    <row r="218" spans="1:8" s="2" customFormat="1" ht="16.899999999999999" customHeight="1">
      <c r="A218" s="35"/>
      <c r="B218" s="40"/>
      <c r="C218" s="275" t="s">
        <v>895</v>
      </c>
      <c r="D218" s="35"/>
      <c r="E218" s="35"/>
      <c r="F218" s="35"/>
      <c r="G218" s="35"/>
      <c r="H218" s="40"/>
    </row>
    <row r="219" spans="1:8" s="2" customFormat="1" ht="16.899999999999999" customHeight="1">
      <c r="A219" s="35"/>
      <c r="B219" s="40"/>
      <c r="C219" s="273" t="s">
        <v>627</v>
      </c>
      <c r="D219" s="273" t="s">
        <v>628</v>
      </c>
      <c r="E219" s="18" t="s">
        <v>159</v>
      </c>
      <c r="F219" s="274">
        <v>55</v>
      </c>
      <c r="G219" s="35"/>
      <c r="H219" s="40"/>
    </row>
    <row r="220" spans="1:8" s="2" customFormat="1" ht="22.5">
      <c r="A220" s="35"/>
      <c r="B220" s="40"/>
      <c r="C220" s="273" t="s">
        <v>601</v>
      </c>
      <c r="D220" s="273" t="s">
        <v>602</v>
      </c>
      <c r="E220" s="18" t="s">
        <v>159</v>
      </c>
      <c r="F220" s="274">
        <v>60.5</v>
      </c>
      <c r="G220" s="35"/>
      <c r="H220" s="40"/>
    </row>
    <row r="221" spans="1:8" s="2" customFormat="1" ht="16.899999999999999" customHeight="1">
      <c r="A221" s="35"/>
      <c r="B221" s="40"/>
      <c r="C221" s="273" t="s">
        <v>632</v>
      </c>
      <c r="D221" s="273" t="s">
        <v>633</v>
      </c>
      <c r="E221" s="18" t="s">
        <v>159</v>
      </c>
      <c r="F221" s="274">
        <v>60.5</v>
      </c>
      <c r="G221" s="35"/>
      <c r="H221" s="40"/>
    </row>
    <row r="222" spans="1:8" s="2" customFormat="1" ht="22.5">
      <c r="A222" s="35"/>
      <c r="B222" s="40"/>
      <c r="C222" s="273" t="s">
        <v>603</v>
      </c>
      <c r="D222" s="273" t="s">
        <v>604</v>
      </c>
      <c r="E222" s="18" t="s">
        <v>159</v>
      </c>
      <c r="F222" s="274">
        <v>56.1</v>
      </c>
      <c r="G222" s="35"/>
      <c r="H222" s="40"/>
    </row>
    <row r="223" spans="1:8" s="2" customFormat="1" ht="16.899999999999999" customHeight="1">
      <c r="A223" s="35"/>
      <c r="B223" s="40"/>
      <c r="C223" s="269" t="s">
        <v>483</v>
      </c>
      <c r="D223" s="270" t="s">
        <v>484</v>
      </c>
      <c r="E223" s="271" t="s">
        <v>1</v>
      </c>
      <c r="F223" s="272">
        <v>45.079000000000001</v>
      </c>
      <c r="G223" s="35"/>
      <c r="H223" s="40"/>
    </row>
    <row r="224" spans="1:8" s="2" customFormat="1" ht="16.899999999999999" customHeight="1">
      <c r="A224" s="35"/>
      <c r="B224" s="40"/>
      <c r="C224" s="273" t="s">
        <v>1</v>
      </c>
      <c r="D224" s="273" t="s">
        <v>535</v>
      </c>
      <c r="E224" s="18" t="s">
        <v>1</v>
      </c>
      <c r="F224" s="274">
        <v>0</v>
      </c>
      <c r="G224" s="35"/>
      <c r="H224" s="40"/>
    </row>
    <row r="225" spans="1:8" s="2" customFormat="1" ht="16.899999999999999" customHeight="1">
      <c r="A225" s="35"/>
      <c r="B225" s="40"/>
      <c r="C225" s="273" t="s">
        <v>1</v>
      </c>
      <c r="D225" s="273" t="s">
        <v>526</v>
      </c>
      <c r="E225" s="18" t="s">
        <v>1</v>
      </c>
      <c r="F225" s="274">
        <v>13.454000000000001</v>
      </c>
      <c r="G225" s="35"/>
      <c r="H225" s="40"/>
    </row>
    <row r="226" spans="1:8" s="2" customFormat="1" ht="16.899999999999999" customHeight="1">
      <c r="A226" s="35"/>
      <c r="B226" s="40"/>
      <c r="C226" s="273" t="s">
        <v>1</v>
      </c>
      <c r="D226" s="273" t="s">
        <v>536</v>
      </c>
      <c r="E226" s="18" t="s">
        <v>1</v>
      </c>
      <c r="F226" s="274">
        <v>12.035</v>
      </c>
      <c r="G226" s="35"/>
      <c r="H226" s="40"/>
    </row>
    <row r="227" spans="1:8" s="2" customFormat="1" ht="16.899999999999999" customHeight="1">
      <c r="A227" s="35"/>
      <c r="B227" s="40"/>
      <c r="C227" s="273" t="s">
        <v>1</v>
      </c>
      <c r="D227" s="273" t="s">
        <v>537</v>
      </c>
      <c r="E227" s="18" t="s">
        <v>1</v>
      </c>
      <c r="F227" s="274">
        <v>9.7249999999999996</v>
      </c>
      <c r="G227" s="35"/>
      <c r="H227" s="40"/>
    </row>
    <row r="228" spans="1:8" s="2" customFormat="1" ht="16.899999999999999" customHeight="1">
      <c r="A228" s="35"/>
      <c r="B228" s="40"/>
      <c r="C228" s="273" t="s">
        <v>1</v>
      </c>
      <c r="D228" s="273" t="s">
        <v>529</v>
      </c>
      <c r="E228" s="18" t="s">
        <v>1</v>
      </c>
      <c r="F228" s="274">
        <v>9.8650000000000002</v>
      </c>
      <c r="G228" s="35"/>
      <c r="H228" s="40"/>
    </row>
    <row r="229" spans="1:8" s="2" customFormat="1" ht="16.899999999999999" customHeight="1">
      <c r="A229" s="35"/>
      <c r="B229" s="40"/>
      <c r="C229" s="273" t="s">
        <v>483</v>
      </c>
      <c r="D229" s="273" t="s">
        <v>304</v>
      </c>
      <c r="E229" s="18" t="s">
        <v>1</v>
      </c>
      <c r="F229" s="274">
        <v>45.079000000000001</v>
      </c>
      <c r="G229" s="35"/>
      <c r="H229" s="40"/>
    </row>
    <row r="230" spans="1:8" s="2" customFormat="1" ht="16.899999999999999" customHeight="1">
      <c r="A230" s="35"/>
      <c r="B230" s="40"/>
      <c r="C230" s="275" t="s">
        <v>895</v>
      </c>
      <c r="D230" s="35"/>
      <c r="E230" s="35"/>
      <c r="F230" s="35"/>
      <c r="G230" s="35"/>
      <c r="H230" s="40"/>
    </row>
    <row r="231" spans="1:8" s="2" customFormat="1" ht="16.899999999999999" customHeight="1">
      <c r="A231" s="35"/>
      <c r="B231" s="40"/>
      <c r="C231" s="273" t="s">
        <v>523</v>
      </c>
      <c r="D231" s="273" t="s">
        <v>524</v>
      </c>
      <c r="E231" s="18" t="s">
        <v>226</v>
      </c>
      <c r="F231" s="274">
        <v>195.88399999999999</v>
      </c>
      <c r="G231" s="35"/>
      <c r="H231" s="40"/>
    </row>
    <row r="232" spans="1:8" s="2" customFormat="1" ht="16.899999999999999" customHeight="1">
      <c r="A232" s="35"/>
      <c r="B232" s="40"/>
      <c r="C232" s="273" t="s">
        <v>517</v>
      </c>
      <c r="D232" s="273" t="s">
        <v>518</v>
      </c>
      <c r="E232" s="18" t="s">
        <v>159</v>
      </c>
      <c r="F232" s="274">
        <v>437.428</v>
      </c>
      <c r="G232" s="35"/>
      <c r="H232" s="40"/>
    </row>
    <row r="233" spans="1:8" s="2" customFormat="1" ht="22.5">
      <c r="A233" s="35"/>
      <c r="B233" s="40"/>
      <c r="C233" s="273" t="s">
        <v>552</v>
      </c>
      <c r="D233" s="273" t="s">
        <v>553</v>
      </c>
      <c r="E233" s="18" t="s">
        <v>226</v>
      </c>
      <c r="F233" s="274">
        <v>195.88399999999999</v>
      </c>
      <c r="G233" s="35"/>
      <c r="H233" s="40"/>
    </row>
    <row r="234" spans="1:8" s="2" customFormat="1" ht="22.5">
      <c r="A234" s="35"/>
      <c r="B234" s="40"/>
      <c r="C234" s="273" t="s">
        <v>556</v>
      </c>
      <c r="D234" s="273" t="s">
        <v>557</v>
      </c>
      <c r="E234" s="18" t="s">
        <v>159</v>
      </c>
      <c r="F234" s="274">
        <v>403.983</v>
      </c>
      <c r="G234" s="35"/>
      <c r="H234" s="40"/>
    </row>
    <row r="235" spans="1:8" s="2" customFormat="1" ht="16.899999999999999" customHeight="1">
      <c r="A235" s="35"/>
      <c r="B235" s="40"/>
      <c r="C235" s="273" t="s">
        <v>560</v>
      </c>
      <c r="D235" s="273" t="s">
        <v>561</v>
      </c>
      <c r="E235" s="18" t="s">
        <v>226</v>
      </c>
      <c r="F235" s="274">
        <v>92.864000000000004</v>
      </c>
      <c r="G235" s="35"/>
      <c r="H235" s="40"/>
    </row>
    <row r="236" spans="1:8" s="2" customFormat="1" ht="22.5">
      <c r="A236" s="35"/>
      <c r="B236" s="40"/>
      <c r="C236" s="273" t="s">
        <v>599</v>
      </c>
      <c r="D236" s="273" t="s">
        <v>600</v>
      </c>
      <c r="E236" s="18" t="s">
        <v>159</v>
      </c>
      <c r="F236" s="274">
        <v>437.428</v>
      </c>
      <c r="G236" s="35"/>
      <c r="H236" s="40"/>
    </row>
    <row r="237" spans="1:8" s="2" customFormat="1" ht="16.899999999999999" customHeight="1">
      <c r="A237" s="35"/>
      <c r="B237" s="40"/>
      <c r="C237" s="273" t="s">
        <v>554</v>
      </c>
      <c r="D237" s="273" t="s">
        <v>555</v>
      </c>
      <c r="E237" s="18" t="s">
        <v>183</v>
      </c>
      <c r="F237" s="274">
        <v>1.9930000000000001</v>
      </c>
      <c r="G237" s="35"/>
      <c r="H237" s="40"/>
    </row>
    <row r="238" spans="1:8" s="2" customFormat="1" ht="16.899999999999999" customHeight="1">
      <c r="A238" s="35"/>
      <c r="B238" s="40"/>
      <c r="C238" s="273" t="s">
        <v>564</v>
      </c>
      <c r="D238" s="273" t="s">
        <v>565</v>
      </c>
      <c r="E238" s="18" t="s">
        <v>226</v>
      </c>
      <c r="F238" s="274">
        <v>45.079000000000001</v>
      </c>
      <c r="G238" s="35"/>
      <c r="H238" s="40"/>
    </row>
    <row r="239" spans="1:8" s="2" customFormat="1" ht="16.899999999999999" customHeight="1">
      <c r="A239" s="35"/>
      <c r="B239" s="40"/>
      <c r="C239" s="269" t="s">
        <v>500</v>
      </c>
      <c r="D239" s="270" t="s">
        <v>501</v>
      </c>
      <c r="E239" s="271" t="s">
        <v>1</v>
      </c>
      <c r="F239" s="272">
        <v>5.5</v>
      </c>
      <c r="G239" s="35"/>
      <c r="H239" s="40"/>
    </row>
    <row r="240" spans="1:8" s="2" customFormat="1" ht="16.899999999999999" customHeight="1">
      <c r="A240" s="35"/>
      <c r="B240" s="40"/>
      <c r="C240" s="273" t="s">
        <v>1</v>
      </c>
      <c r="D240" s="273" t="s">
        <v>501</v>
      </c>
      <c r="E240" s="18" t="s">
        <v>1</v>
      </c>
      <c r="F240" s="274">
        <v>0</v>
      </c>
      <c r="G240" s="35"/>
      <c r="H240" s="40"/>
    </row>
    <row r="241" spans="1:8" s="2" customFormat="1" ht="16.899999999999999" customHeight="1">
      <c r="A241" s="35"/>
      <c r="B241" s="40"/>
      <c r="C241" s="273" t="s">
        <v>500</v>
      </c>
      <c r="D241" s="273" t="s">
        <v>496</v>
      </c>
      <c r="E241" s="18" t="s">
        <v>1</v>
      </c>
      <c r="F241" s="274">
        <v>5.5</v>
      </c>
      <c r="G241" s="35"/>
      <c r="H241" s="40"/>
    </row>
    <row r="242" spans="1:8" s="2" customFormat="1" ht="16.899999999999999" customHeight="1">
      <c r="A242" s="35"/>
      <c r="B242" s="40"/>
      <c r="C242" s="275" t="s">
        <v>895</v>
      </c>
      <c r="D242" s="35"/>
      <c r="E242" s="35"/>
      <c r="F242" s="35"/>
      <c r="G242" s="35"/>
      <c r="H242" s="40"/>
    </row>
    <row r="243" spans="1:8" s="2" customFormat="1" ht="22.5">
      <c r="A243" s="35"/>
      <c r="B243" s="40"/>
      <c r="C243" s="273" t="s">
        <v>622</v>
      </c>
      <c r="D243" s="273" t="s">
        <v>623</v>
      </c>
      <c r="E243" s="18" t="s">
        <v>159</v>
      </c>
      <c r="F243" s="274">
        <v>5.5</v>
      </c>
      <c r="G243" s="35"/>
      <c r="H243" s="40"/>
    </row>
    <row r="244" spans="1:8" s="2" customFormat="1" ht="22.5">
      <c r="A244" s="35"/>
      <c r="B244" s="40"/>
      <c r="C244" s="273" t="s">
        <v>601</v>
      </c>
      <c r="D244" s="273" t="s">
        <v>602</v>
      </c>
      <c r="E244" s="18" t="s">
        <v>159</v>
      </c>
      <c r="F244" s="274">
        <v>60.5</v>
      </c>
      <c r="G244" s="35"/>
      <c r="H244" s="40"/>
    </row>
    <row r="245" spans="1:8" s="2" customFormat="1" ht="22.5">
      <c r="A245" s="35"/>
      <c r="B245" s="40"/>
      <c r="C245" s="273" t="s">
        <v>613</v>
      </c>
      <c r="D245" s="273" t="s">
        <v>614</v>
      </c>
      <c r="E245" s="18" t="s">
        <v>159</v>
      </c>
      <c r="F245" s="274">
        <v>5.5</v>
      </c>
      <c r="G245" s="35"/>
      <c r="H245" s="40"/>
    </row>
    <row r="246" spans="1:8" s="2" customFormat="1" ht="16.899999999999999" customHeight="1">
      <c r="A246" s="35"/>
      <c r="B246" s="40"/>
      <c r="C246" s="273" t="s">
        <v>632</v>
      </c>
      <c r="D246" s="273" t="s">
        <v>633</v>
      </c>
      <c r="E246" s="18" t="s">
        <v>159</v>
      </c>
      <c r="F246" s="274">
        <v>60.5</v>
      </c>
      <c r="G246" s="35"/>
      <c r="H246" s="40"/>
    </row>
    <row r="247" spans="1:8" s="2" customFormat="1" ht="16.899999999999999" customHeight="1">
      <c r="A247" s="35"/>
      <c r="B247" s="40"/>
      <c r="C247" s="273" t="s">
        <v>634</v>
      </c>
      <c r="D247" s="273" t="s">
        <v>635</v>
      </c>
      <c r="E247" s="18" t="s">
        <v>159</v>
      </c>
      <c r="F247" s="274">
        <v>5.5</v>
      </c>
      <c r="G247" s="35"/>
      <c r="H247" s="40"/>
    </row>
    <row r="248" spans="1:8" s="2" customFormat="1" ht="22.5">
      <c r="A248" s="35"/>
      <c r="B248" s="40"/>
      <c r="C248" s="273" t="s">
        <v>637</v>
      </c>
      <c r="D248" s="273" t="s">
        <v>638</v>
      </c>
      <c r="E248" s="18" t="s">
        <v>159</v>
      </c>
      <c r="F248" s="274">
        <v>11</v>
      </c>
      <c r="G248" s="35"/>
      <c r="H248" s="40"/>
    </row>
    <row r="249" spans="1:8" s="2" customFormat="1" ht="16.899999999999999" customHeight="1">
      <c r="A249" s="35"/>
      <c r="B249" s="40"/>
      <c r="C249" s="273" t="s">
        <v>583</v>
      </c>
      <c r="D249" s="273" t="s">
        <v>584</v>
      </c>
      <c r="E249" s="18" t="s">
        <v>159</v>
      </c>
      <c r="F249" s="274">
        <v>5.5</v>
      </c>
      <c r="G249" s="35"/>
      <c r="H249" s="40"/>
    </row>
    <row r="250" spans="1:8" s="2" customFormat="1" ht="16.899999999999999" customHeight="1">
      <c r="A250" s="35"/>
      <c r="B250" s="40"/>
      <c r="C250" s="273" t="s">
        <v>641</v>
      </c>
      <c r="D250" s="273" t="s">
        <v>642</v>
      </c>
      <c r="E250" s="18" t="s">
        <v>159</v>
      </c>
      <c r="F250" s="274">
        <v>5.7750000000000004</v>
      </c>
      <c r="G250" s="35"/>
      <c r="H250" s="40"/>
    </row>
    <row r="251" spans="1:8" s="2" customFormat="1" ht="22.5">
      <c r="A251" s="35"/>
      <c r="B251" s="40"/>
      <c r="C251" s="273" t="s">
        <v>639</v>
      </c>
      <c r="D251" s="273" t="s">
        <v>640</v>
      </c>
      <c r="E251" s="18" t="s">
        <v>159</v>
      </c>
      <c r="F251" s="274">
        <v>6.05</v>
      </c>
      <c r="G251" s="35"/>
      <c r="H251" s="40"/>
    </row>
    <row r="252" spans="1:8" s="2" customFormat="1" ht="22.5">
      <c r="A252" s="35"/>
      <c r="B252" s="40"/>
      <c r="C252" s="273" t="s">
        <v>605</v>
      </c>
      <c r="D252" s="273" t="s">
        <v>606</v>
      </c>
      <c r="E252" s="18" t="s">
        <v>159</v>
      </c>
      <c r="F252" s="274">
        <v>6.05</v>
      </c>
      <c r="G252" s="35"/>
      <c r="H252" s="40"/>
    </row>
    <row r="253" spans="1:8" s="2" customFormat="1" ht="16.899999999999999" customHeight="1">
      <c r="A253" s="35"/>
      <c r="B253" s="40"/>
      <c r="C253" s="269" t="s">
        <v>502</v>
      </c>
      <c r="D253" s="270" t="s">
        <v>502</v>
      </c>
      <c r="E253" s="271" t="s">
        <v>1</v>
      </c>
      <c r="F253" s="272">
        <v>197</v>
      </c>
      <c r="G253" s="35"/>
      <c r="H253" s="40"/>
    </row>
    <row r="254" spans="1:8" s="2" customFormat="1" ht="16.899999999999999" customHeight="1">
      <c r="A254" s="35"/>
      <c r="B254" s="40"/>
      <c r="C254" s="273" t="s">
        <v>502</v>
      </c>
      <c r="D254" s="273" t="s">
        <v>503</v>
      </c>
      <c r="E254" s="18" t="s">
        <v>1</v>
      </c>
      <c r="F254" s="274">
        <v>197</v>
      </c>
      <c r="G254" s="35"/>
      <c r="H254" s="40"/>
    </row>
    <row r="255" spans="1:8" s="2" customFormat="1" ht="16.899999999999999" customHeight="1">
      <c r="A255" s="35"/>
      <c r="B255" s="40"/>
      <c r="C255" s="275" t="s">
        <v>895</v>
      </c>
      <c r="D255" s="35"/>
      <c r="E255" s="35"/>
      <c r="F255" s="35"/>
      <c r="G255" s="35"/>
      <c r="H255" s="40"/>
    </row>
    <row r="256" spans="1:8" s="2" customFormat="1" ht="16.899999999999999" customHeight="1">
      <c r="A256" s="35"/>
      <c r="B256" s="40"/>
      <c r="C256" s="273" t="s">
        <v>647</v>
      </c>
      <c r="D256" s="273" t="s">
        <v>648</v>
      </c>
      <c r="E256" s="18" t="s">
        <v>159</v>
      </c>
      <c r="F256" s="274">
        <v>197</v>
      </c>
      <c r="G256" s="35"/>
      <c r="H256" s="40"/>
    </row>
    <row r="257" spans="1:8" s="2" customFormat="1" ht="16.899999999999999" customHeight="1">
      <c r="A257" s="35"/>
      <c r="B257" s="40"/>
      <c r="C257" s="273" t="s">
        <v>645</v>
      </c>
      <c r="D257" s="273" t="s">
        <v>646</v>
      </c>
      <c r="E257" s="18" t="s">
        <v>159</v>
      </c>
      <c r="F257" s="274">
        <v>197</v>
      </c>
      <c r="G257" s="35"/>
      <c r="H257" s="40"/>
    </row>
    <row r="258" spans="1:8" s="2" customFormat="1" ht="26.45" customHeight="1">
      <c r="A258" s="35"/>
      <c r="B258" s="40"/>
      <c r="C258" s="268" t="s">
        <v>898</v>
      </c>
      <c r="D258" s="268" t="s">
        <v>88</v>
      </c>
      <c r="E258" s="35"/>
      <c r="F258" s="35"/>
      <c r="G258" s="35"/>
      <c r="H258" s="40"/>
    </row>
    <row r="259" spans="1:8" s="2" customFormat="1" ht="16.899999999999999" customHeight="1">
      <c r="A259" s="35"/>
      <c r="B259" s="40"/>
      <c r="C259" s="269" t="s">
        <v>658</v>
      </c>
      <c r="D259" s="270" t="s">
        <v>658</v>
      </c>
      <c r="E259" s="271" t="s">
        <v>1</v>
      </c>
      <c r="F259" s="272">
        <v>11</v>
      </c>
      <c r="G259" s="35"/>
      <c r="H259" s="40"/>
    </row>
    <row r="260" spans="1:8" s="2" customFormat="1" ht="16.899999999999999" customHeight="1">
      <c r="A260" s="35"/>
      <c r="B260" s="40"/>
      <c r="C260" s="273" t="s">
        <v>658</v>
      </c>
      <c r="D260" s="273" t="s">
        <v>690</v>
      </c>
      <c r="E260" s="18" t="s">
        <v>1</v>
      </c>
      <c r="F260" s="274">
        <v>11</v>
      </c>
      <c r="G260" s="35"/>
      <c r="H260" s="40"/>
    </row>
    <row r="261" spans="1:8" s="2" customFormat="1" ht="16.899999999999999" customHeight="1">
      <c r="A261" s="35"/>
      <c r="B261" s="40"/>
      <c r="C261" s="275" t="s">
        <v>895</v>
      </c>
      <c r="D261" s="35"/>
      <c r="E261" s="35"/>
      <c r="F261" s="35"/>
      <c r="G261" s="35"/>
      <c r="H261" s="40"/>
    </row>
    <row r="262" spans="1:8" s="2" customFormat="1" ht="16.899999999999999" customHeight="1">
      <c r="A262" s="35"/>
      <c r="B262" s="40"/>
      <c r="C262" s="273" t="s">
        <v>687</v>
      </c>
      <c r="D262" s="273" t="s">
        <v>688</v>
      </c>
      <c r="E262" s="18" t="s">
        <v>183</v>
      </c>
      <c r="F262" s="274">
        <v>11</v>
      </c>
      <c r="G262" s="35"/>
      <c r="H262" s="40"/>
    </row>
    <row r="263" spans="1:8" s="2" customFormat="1" ht="16.899999999999999" customHeight="1">
      <c r="A263" s="35"/>
      <c r="B263" s="40"/>
      <c r="C263" s="273" t="s">
        <v>213</v>
      </c>
      <c r="D263" s="273" t="s">
        <v>214</v>
      </c>
      <c r="E263" s="18" t="s">
        <v>183</v>
      </c>
      <c r="F263" s="274">
        <v>32.180999999999997</v>
      </c>
      <c r="G263" s="35"/>
      <c r="H263" s="40"/>
    </row>
    <row r="264" spans="1:8" s="2" customFormat="1" ht="16.899999999999999" customHeight="1">
      <c r="A264" s="35"/>
      <c r="B264" s="40"/>
      <c r="C264" s="269" t="s">
        <v>115</v>
      </c>
      <c r="D264" s="270" t="s">
        <v>116</v>
      </c>
      <c r="E264" s="271" t="s">
        <v>1</v>
      </c>
      <c r="F264" s="272">
        <v>5.9119999999999999</v>
      </c>
      <c r="G264" s="35"/>
      <c r="H264" s="40"/>
    </row>
    <row r="265" spans="1:8" s="2" customFormat="1" ht="16.899999999999999" customHeight="1">
      <c r="A265" s="35"/>
      <c r="B265" s="40"/>
      <c r="C265" s="273" t="s">
        <v>115</v>
      </c>
      <c r="D265" s="273" t="s">
        <v>698</v>
      </c>
      <c r="E265" s="18" t="s">
        <v>1</v>
      </c>
      <c r="F265" s="274">
        <v>5.9119999999999999</v>
      </c>
      <c r="G265" s="35"/>
      <c r="H265" s="40"/>
    </row>
    <row r="266" spans="1:8" s="2" customFormat="1" ht="16.899999999999999" customHeight="1">
      <c r="A266" s="35"/>
      <c r="B266" s="40"/>
      <c r="C266" s="275" t="s">
        <v>895</v>
      </c>
      <c r="D266" s="35"/>
      <c r="E266" s="35"/>
      <c r="F266" s="35"/>
      <c r="G266" s="35"/>
      <c r="H266" s="40"/>
    </row>
    <row r="267" spans="1:8" s="2" customFormat="1" ht="22.5">
      <c r="A267" s="35"/>
      <c r="B267" s="40"/>
      <c r="C267" s="273" t="s">
        <v>198</v>
      </c>
      <c r="D267" s="273" t="s">
        <v>199</v>
      </c>
      <c r="E267" s="18" t="s">
        <v>183</v>
      </c>
      <c r="F267" s="274">
        <v>5.9119999999999999</v>
      </c>
      <c r="G267" s="35"/>
      <c r="H267" s="40"/>
    </row>
    <row r="268" spans="1:8" s="2" customFormat="1" ht="22.5">
      <c r="A268" s="35"/>
      <c r="B268" s="40"/>
      <c r="C268" s="273" t="s">
        <v>191</v>
      </c>
      <c r="D268" s="273" t="s">
        <v>192</v>
      </c>
      <c r="E268" s="18" t="s">
        <v>183</v>
      </c>
      <c r="F268" s="274">
        <v>5.9119999999999999</v>
      </c>
      <c r="G268" s="35"/>
      <c r="H268" s="40"/>
    </row>
    <row r="269" spans="1:8" s="2" customFormat="1" ht="22.5">
      <c r="A269" s="35"/>
      <c r="B269" s="40"/>
      <c r="C269" s="273" t="s">
        <v>194</v>
      </c>
      <c r="D269" s="273" t="s">
        <v>195</v>
      </c>
      <c r="E269" s="18" t="s">
        <v>183</v>
      </c>
      <c r="F269" s="274">
        <v>5.9119999999999999</v>
      </c>
      <c r="G269" s="35"/>
      <c r="H269" s="40"/>
    </row>
    <row r="270" spans="1:8" s="2" customFormat="1" ht="22.5">
      <c r="A270" s="35"/>
      <c r="B270" s="40"/>
      <c r="C270" s="273" t="s">
        <v>699</v>
      </c>
      <c r="D270" s="273" t="s">
        <v>700</v>
      </c>
      <c r="E270" s="18" t="s">
        <v>183</v>
      </c>
      <c r="F270" s="274">
        <v>5.9119999999999999</v>
      </c>
      <c r="G270" s="35"/>
      <c r="H270" s="40"/>
    </row>
    <row r="271" spans="1:8" s="2" customFormat="1" ht="16.899999999999999" customHeight="1">
      <c r="A271" s="35"/>
      <c r="B271" s="40"/>
      <c r="C271" s="273" t="s">
        <v>203</v>
      </c>
      <c r="D271" s="273" t="s">
        <v>204</v>
      </c>
      <c r="E271" s="18" t="s">
        <v>183</v>
      </c>
      <c r="F271" s="274">
        <v>5.9119999999999999</v>
      </c>
      <c r="G271" s="35"/>
      <c r="H271" s="40"/>
    </row>
    <row r="272" spans="1:8" s="2" customFormat="1" ht="16.899999999999999" customHeight="1">
      <c r="A272" s="35"/>
      <c r="B272" s="40"/>
      <c r="C272" s="273" t="s">
        <v>207</v>
      </c>
      <c r="D272" s="273" t="s">
        <v>208</v>
      </c>
      <c r="E272" s="18" t="s">
        <v>209</v>
      </c>
      <c r="F272" s="274">
        <v>11.233000000000001</v>
      </c>
      <c r="G272" s="35"/>
      <c r="H272" s="40"/>
    </row>
    <row r="273" spans="1:8" s="2" customFormat="1" ht="16.899999999999999" customHeight="1">
      <c r="A273" s="35"/>
      <c r="B273" s="40"/>
      <c r="C273" s="273" t="s">
        <v>704</v>
      </c>
      <c r="D273" s="273" t="s">
        <v>705</v>
      </c>
      <c r="E273" s="18" t="s">
        <v>183</v>
      </c>
      <c r="F273" s="274">
        <v>5.9119999999999999</v>
      </c>
      <c r="G273" s="35"/>
      <c r="H273" s="40"/>
    </row>
    <row r="274" spans="1:8" s="2" customFormat="1" ht="16.899999999999999" customHeight="1">
      <c r="A274" s="35"/>
      <c r="B274" s="40"/>
      <c r="C274" s="269" t="s">
        <v>664</v>
      </c>
      <c r="D274" s="270" t="s">
        <v>665</v>
      </c>
      <c r="E274" s="271" t="s">
        <v>1</v>
      </c>
      <c r="F274" s="272">
        <v>10.481999999999999</v>
      </c>
      <c r="G274" s="35"/>
      <c r="H274" s="40"/>
    </row>
    <row r="275" spans="1:8" s="2" customFormat="1" ht="16.899999999999999" customHeight="1">
      <c r="A275" s="35"/>
      <c r="B275" s="40"/>
      <c r="C275" s="273" t="s">
        <v>1</v>
      </c>
      <c r="D275" s="273" t="s">
        <v>665</v>
      </c>
      <c r="E275" s="18" t="s">
        <v>1</v>
      </c>
      <c r="F275" s="274">
        <v>0</v>
      </c>
      <c r="G275" s="35"/>
      <c r="H275" s="40"/>
    </row>
    <row r="276" spans="1:8" s="2" customFormat="1" ht="16.899999999999999" customHeight="1">
      <c r="A276" s="35"/>
      <c r="B276" s="40"/>
      <c r="C276" s="273" t="s">
        <v>664</v>
      </c>
      <c r="D276" s="273" t="s">
        <v>832</v>
      </c>
      <c r="E276" s="18" t="s">
        <v>1</v>
      </c>
      <c r="F276" s="274">
        <v>10.481999999999999</v>
      </c>
      <c r="G276" s="35"/>
      <c r="H276" s="40"/>
    </row>
    <row r="277" spans="1:8" s="2" customFormat="1" ht="16.899999999999999" customHeight="1">
      <c r="A277" s="35"/>
      <c r="B277" s="40"/>
      <c r="C277" s="275" t="s">
        <v>895</v>
      </c>
      <c r="D277" s="35"/>
      <c r="E277" s="35"/>
      <c r="F277" s="35"/>
      <c r="G277" s="35"/>
      <c r="H277" s="40"/>
    </row>
    <row r="278" spans="1:8" s="2" customFormat="1" ht="16.899999999999999" customHeight="1">
      <c r="A278" s="35"/>
      <c r="B278" s="40"/>
      <c r="C278" s="273" t="s">
        <v>829</v>
      </c>
      <c r="D278" s="273" t="s">
        <v>830</v>
      </c>
      <c r="E278" s="18" t="s">
        <v>159</v>
      </c>
      <c r="F278" s="274">
        <v>10.481999999999999</v>
      </c>
      <c r="G278" s="35"/>
      <c r="H278" s="40"/>
    </row>
    <row r="279" spans="1:8" s="2" customFormat="1" ht="16.899999999999999" customHeight="1">
      <c r="A279" s="35"/>
      <c r="B279" s="40"/>
      <c r="C279" s="273" t="s">
        <v>810</v>
      </c>
      <c r="D279" s="273" t="s">
        <v>811</v>
      </c>
      <c r="E279" s="18" t="s">
        <v>159</v>
      </c>
      <c r="F279" s="274">
        <v>10.481999999999999</v>
      </c>
      <c r="G279" s="35"/>
      <c r="H279" s="40"/>
    </row>
    <row r="280" spans="1:8" s="2" customFormat="1" ht="16.899999999999999" customHeight="1">
      <c r="A280" s="35"/>
      <c r="B280" s="40"/>
      <c r="C280" s="273" t="s">
        <v>583</v>
      </c>
      <c r="D280" s="273" t="s">
        <v>584</v>
      </c>
      <c r="E280" s="18" t="s">
        <v>159</v>
      </c>
      <c r="F280" s="274">
        <v>10.481999999999999</v>
      </c>
      <c r="G280" s="35"/>
      <c r="H280" s="40"/>
    </row>
    <row r="281" spans="1:8" s="2" customFormat="1" ht="16.899999999999999" customHeight="1">
      <c r="A281" s="35"/>
      <c r="B281" s="40"/>
      <c r="C281" s="269" t="s">
        <v>649</v>
      </c>
      <c r="D281" s="270" t="s">
        <v>650</v>
      </c>
      <c r="E281" s="271" t="s">
        <v>1</v>
      </c>
      <c r="F281" s="272">
        <v>16.672000000000001</v>
      </c>
      <c r="G281" s="35"/>
      <c r="H281" s="40"/>
    </row>
    <row r="282" spans="1:8" s="2" customFormat="1" ht="16.899999999999999" customHeight="1">
      <c r="A282" s="35"/>
      <c r="B282" s="40"/>
      <c r="C282" s="273" t="s">
        <v>1</v>
      </c>
      <c r="D282" s="273" t="s">
        <v>823</v>
      </c>
      <c r="E282" s="18" t="s">
        <v>1</v>
      </c>
      <c r="F282" s="274">
        <v>0</v>
      </c>
      <c r="G282" s="35"/>
      <c r="H282" s="40"/>
    </row>
    <row r="283" spans="1:8" s="2" customFormat="1" ht="16.899999999999999" customHeight="1">
      <c r="A283" s="35"/>
      <c r="B283" s="40"/>
      <c r="C283" s="273" t="s">
        <v>649</v>
      </c>
      <c r="D283" s="273" t="s">
        <v>824</v>
      </c>
      <c r="E283" s="18" t="s">
        <v>1</v>
      </c>
      <c r="F283" s="274">
        <v>16.672000000000001</v>
      </c>
      <c r="G283" s="35"/>
      <c r="H283" s="40"/>
    </row>
    <row r="284" spans="1:8" s="2" customFormat="1" ht="16.899999999999999" customHeight="1">
      <c r="A284" s="35"/>
      <c r="B284" s="40"/>
      <c r="C284" s="275" t="s">
        <v>895</v>
      </c>
      <c r="D284" s="35"/>
      <c r="E284" s="35"/>
      <c r="F284" s="35"/>
      <c r="G284" s="35"/>
      <c r="H284" s="40"/>
    </row>
    <row r="285" spans="1:8" s="2" customFormat="1" ht="16.899999999999999" customHeight="1">
      <c r="A285" s="35"/>
      <c r="B285" s="40"/>
      <c r="C285" s="273" t="s">
        <v>820</v>
      </c>
      <c r="D285" s="273" t="s">
        <v>821</v>
      </c>
      <c r="E285" s="18" t="s">
        <v>159</v>
      </c>
      <c r="F285" s="274">
        <v>16.672000000000001</v>
      </c>
      <c r="G285" s="35"/>
      <c r="H285" s="40"/>
    </row>
    <row r="286" spans="1:8" s="2" customFormat="1" ht="16.899999999999999" customHeight="1">
      <c r="A286" s="35"/>
      <c r="B286" s="40"/>
      <c r="C286" s="273" t="s">
        <v>806</v>
      </c>
      <c r="D286" s="273" t="s">
        <v>807</v>
      </c>
      <c r="E286" s="18" t="s">
        <v>159</v>
      </c>
      <c r="F286" s="274">
        <v>19.707999999999998</v>
      </c>
      <c r="G286" s="35"/>
      <c r="H286" s="40"/>
    </row>
    <row r="287" spans="1:8" s="2" customFormat="1" ht="16.899999999999999" customHeight="1">
      <c r="A287" s="35"/>
      <c r="B287" s="40"/>
      <c r="C287" s="273" t="s">
        <v>813</v>
      </c>
      <c r="D287" s="273" t="s">
        <v>814</v>
      </c>
      <c r="E287" s="18" t="s">
        <v>159</v>
      </c>
      <c r="F287" s="274">
        <v>19.707999999999998</v>
      </c>
      <c r="G287" s="35"/>
      <c r="H287" s="40"/>
    </row>
    <row r="288" spans="1:8" s="2" customFormat="1" ht="16.899999999999999" customHeight="1">
      <c r="A288" s="35"/>
      <c r="B288" s="40"/>
      <c r="C288" s="269" t="s">
        <v>652</v>
      </c>
      <c r="D288" s="270" t="s">
        <v>653</v>
      </c>
      <c r="E288" s="271" t="s">
        <v>1</v>
      </c>
      <c r="F288" s="272">
        <v>3.036</v>
      </c>
      <c r="G288" s="35"/>
      <c r="H288" s="40"/>
    </row>
    <row r="289" spans="1:8" s="2" customFormat="1" ht="16.899999999999999" customHeight="1">
      <c r="A289" s="35"/>
      <c r="B289" s="40"/>
      <c r="C289" s="273" t="s">
        <v>1</v>
      </c>
      <c r="D289" s="273" t="s">
        <v>653</v>
      </c>
      <c r="E289" s="18" t="s">
        <v>1</v>
      </c>
      <c r="F289" s="274">
        <v>0</v>
      </c>
      <c r="G289" s="35"/>
      <c r="H289" s="40"/>
    </row>
    <row r="290" spans="1:8" s="2" customFormat="1" ht="16.899999999999999" customHeight="1">
      <c r="A290" s="35"/>
      <c r="B290" s="40"/>
      <c r="C290" s="273" t="s">
        <v>652</v>
      </c>
      <c r="D290" s="273" t="s">
        <v>819</v>
      </c>
      <c r="E290" s="18" t="s">
        <v>1</v>
      </c>
      <c r="F290" s="274">
        <v>3.036</v>
      </c>
      <c r="G290" s="35"/>
      <c r="H290" s="40"/>
    </row>
    <row r="291" spans="1:8" s="2" customFormat="1" ht="16.899999999999999" customHeight="1">
      <c r="A291" s="35"/>
      <c r="B291" s="40"/>
      <c r="C291" s="275" t="s">
        <v>895</v>
      </c>
      <c r="D291" s="35"/>
      <c r="E291" s="35"/>
      <c r="F291" s="35"/>
      <c r="G291" s="35"/>
      <c r="H291" s="40"/>
    </row>
    <row r="292" spans="1:8" s="2" customFormat="1" ht="16.899999999999999" customHeight="1">
      <c r="A292" s="35"/>
      <c r="B292" s="40"/>
      <c r="C292" s="273" t="s">
        <v>816</v>
      </c>
      <c r="D292" s="273" t="s">
        <v>817</v>
      </c>
      <c r="E292" s="18" t="s">
        <v>159</v>
      </c>
      <c r="F292" s="274">
        <v>3.036</v>
      </c>
      <c r="G292" s="35"/>
      <c r="H292" s="40"/>
    </row>
    <row r="293" spans="1:8" s="2" customFormat="1" ht="16.899999999999999" customHeight="1">
      <c r="A293" s="35"/>
      <c r="B293" s="40"/>
      <c r="C293" s="273" t="s">
        <v>802</v>
      </c>
      <c r="D293" s="273" t="s">
        <v>803</v>
      </c>
      <c r="E293" s="18" t="s">
        <v>159</v>
      </c>
      <c r="F293" s="274">
        <v>3.036</v>
      </c>
      <c r="G293" s="35"/>
      <c r="H293" s="40"/>
    </row>
    <row r="294" spans="1:8" s="2" customFormat="1" ht="16.899999999999999" customHeight="1">
      <c r="A294" s="35"/>
      <c r="B294" s="40"/>
      <c r="C294" s="273" t="s">
        <v>806</v>
      </c>
      <c r="D294" s="273" t="s">
        <v>807</v>
      </c>
      <c r="E294" s="18" t="s">
        <v>159</v>
      </c>
      <c r="F294" s="274">
        <v>19.707999999999998</v>
      </c>
      <c r="G294" s="35"/>
      <c r="H294" s="40"/>
    </row>
    <row r="295" spans="1:8" s="2" customFormat="1" ht="16.899999999999999" customHeight="1">
      <c r="A295" s="35"/>
      <c r="B295" s="40"/>
      <c r="C295" s="273" t="s">
        <v>813</v>
      </c>
      <c r="D295" s="273" t="s">
        <v>814</v>
      </c>
      <c r="E295" s="18" t="s">
        <v>159</v>
      </c>
      <c r="F295" s="274">
        <v>19.707999999999998</v>
      </c>
      <c r="G295" s="35"/>
      <c r="H295" s="40"/>
    </row>
    <row r="296" spans="1:8" s="2" customFormat="1" ht="16.899999999999999" customHeight="1">
      <c r="A296" s="35"/>
      <c r="B296" s="40"/>
      <c r="C296" s="269" t="s">
        <v>655</v>
      </c>
      <c r="D296" s="270" t="s">
        <v>655</v>
      </c>
      <c r="E296" s="271" t="s">
        <v>1</v>
      </c>
      <c r="F296" s="272">
        <v>21.181000000000001</v>
      </c>
      <c r="G296" s="35"/>
      <c r="H296" s="40"/>
    </row>
    <row r="297" spans="1:8" s="2" customFormat="1" ht="16.899999999999999" customHeight="1">
      <c r="A297" s="35"/>
      <c r="B297" s="40"/>
      <c r="C297" s="273" t="s">
        <v>655</v>
      </c>
      <c r="D297" s="273" t="s">
        <v>694</v>
      </c>
      <c r="E297" s="18" t="s">
        <v>1</v>
      </c>
      <c r="F297" s="274">
        <v>21.181000000000001</v>
      </c>
      <c r="G297" s="35"/>
      <c r="H297" s="40"/>
    </row>
    <row r="298" spans="1:8" s="2" customFormat="1" ht="16.899999999999999" customHeight="1">
      <c r="A298" s="35"/>
      <c r="B298" s="40"/>
      <c r="C298" s="275" t="s">
        <v>895</v>
      </c>
      <c r="D298" s="35"/>
      <c r="E298" s="35"/>
      <c r="F298" s="35"/>
      <c r="G298" s="35"/>
      <c r="H298" s="40"/>
    </row>
    <row r="299" spans="1:8" s="2" customFormat="1" ht="22.5">
      <c r="A299" s="35"/>
      <c r="B299" s="40"/>
      <c r="C299" s="273" t="s">
        <v>691</v>
      </c>
      <c r="D299" s="273" t="s">
        <v>692</v>
      </c>
      <c r="E299" s="18" t="s">
        <v>183</v>
      </c>
      <c r="F299" s="274">
        <v>21.181000000000001</v>
      </c>
      <c r="G299" s="35"/>
      <c r="H299" s="40"/>
    </row>
    <row r="300" spans="1:8" s="2" customFormat="1" ht="16.899999999999999" customHeight="1">
      <c r="A300" s="35"/>
      <c r="B300" s="40"/>
      <c r="C300" s="273" t="s">
        <v>213</v>
      </c>
      <c r="D300" s="273" t="s">
        <v>214</v>
      </c>
      <c r="E300" s="18" t="s">
        <v>183</v>
      </c>
      <c r="F300" s="274">
        <v>32.180999999999997</v>
      </c>
      <c r="G300" s="35"/>
      <c r="H300" s="40"/>
    </row>
    <row r="301" spans="1:8" s="2" customFormat="1" ht="16.899999999999999" customHeight="1">
      <c r="A301" s="35"/>
      <c r="B301" s="40"/>
      <c r="C301" s="269" t="s">
        <v>659</v>
      </c>
      <c r="D301" s="270" t="s">
        <v>659</v>
      </c>
      <c r="E301" s="271" t="s">
        <v>1</v>
      </c>
      <c r="F301" s="272">
        <v>12.763999999999999</v>
      </c>
      <c r="G301" s="35"/>
      <c r="H301" s="40"/>
    </row>
    <row r="302" spans="1:8" s="2" customFormat="1" ht="16.899999999999999" customHeight="1">
      <c r="A302" s="35"/>
      <c r="B302" s="40"/>
      <c r="C302" s="273" t="s">
        <v>1</v>
      </c>
      <c r="D302" s="273" t="s">
        <v>746</v>
      </c>
      <c r="E302" s="18" t="s">
        <v>1</v>
      </c>
      <c r="F302" s="274">
        <v>1.1679999999999999</v>
      </c>
      <c r="G302" s="35"/>
      <c r="H302" s="40"/>
    </row>
    <row r="303" spans="1:8" s="2" customFormat="1" ht="16.899999999999999" customHeight="1">
      <c r="A303" s="35"/>
      <c r="B303" s="40"/>
      <c r="C303" s="273" t="s">
        <v>1</v>
      </c>
      <c r="D303" s="273" t="s">
        <v>747</v>
      </c>
      <c r="E303" s="18" t="s">
        <v>1</v>
      </c>
      <c r="F303" s="274">
        <v>0</v>
      </c>
      <c r="G303" s="35"/>
      <c r="H303" s="40"/>
    </row>
    <row r="304" spans="1:8" s="2" customFormat="1" ht="16.899999999999999" customHeight="1">
      <c r="A304" s="35"/>
      <c r="B304" s="40"/>
      <c r="C304" s="273" t="s">
        <v>1</v>
      </c>
      <c r="D304" s="273" t="s">
        <v>748</v>
      </c>
      <c r="E304" s="18" t="s">
        <v>1</v>
      </c>
      <c r="F304" s="274">
        <v>2.15</v>
      </c>
      <c r="G304" s="35"/>
      <c r="H304" s="40"/>
    </row>
    <row r="305" spans="1:8" s="2" customFormat="1" ht="16.899999999999999" customHeight="1">
      <c r="A305" s="35"/>
      <c r="B305" s="40"/>
      <c r="C305" s="273" t="s">
        <v>1</v>
      </c>
      <c r="D305" s="273" t="s">
        <v>749</v>
      </c>
      <c r="E305" s="18" t="s">
        <v>1</v>
      </c>
      <c r="F305" s="274">
        <v>2.633</v>
      </c>
      <c r="G305" s="35"/>
      <c r="H305" s="40"/>
    </row>
    <row r="306" spans="1:8" s="2" customFormat="1" ht="16.899999999999999" customHeight="1">
      <c r="A306" s="35"/>
      <c r="B306" s="40"/>
      <c r="C306" s="273" t="s">
        <v>1</v>
      </c>
      <c r="D306" s="273" t="s">
        <v>750</v>
      </c>
      <c r="E306" s="18" t="s">
        <v>1</v>
      </c>
      <c r="F306" s="274">
        <v>6.8129999999999997</v>
      </c>
      <c r="G306" s="35"/>
      <c r="H306" s="40"/>
    </row>
    <row r="307" spans="1:8" s="2" customFormat="1" ht="16.899999999999999" customHeight="1">
      <c r="A307" s="35"/>
      <c r="B307" s="40"/>
      <c r="C307" s="273" t="s">
        <v>659</v>
      </c>
      <c r="D307" s="273" t="s">
        <v>189</v>
      </c>
      <c r="E307" s="18" t="s">
        <v>1</v>
      </c>
      <c r="F307" s="274">
        <v>12.763999999999999</v>
      </c>
      <c r="G307" s="35"/>
      <c r="H307" s="40"/>
    </row>
    <row r="308" spans="1:8" s="2" customFormat="1" ht="16.899999999999999" customHeight="1">
      <c r="A308" s="35"/>
      <c r="B308" s="40"/>
      <c r="C308" s="275" t="s">
        <v>895</v>
      </c>
      <c r="D308" s="35"/>
      <c r="E308" s="35"/>
      <c r="F308" s="35"/>
      <c r="G308" s="35"/>
      <c r="H308" s="40"/>
    </row>
    <row r="309" spans="1:8" s="2" customFormat="1" ht="22.5">
      <c r="A309" s="35"/>
      <c r="B309" s="40"/>
      <c r="C309" s="273" t="s">
        <v>743</v>
      </c>
      <c r="D309" s="273" t="s">
        <v>744</v>
      </c>
      <c r="E309" s="18" t="s">
        <v>159</v>
      </c>
      <c r="F309" s="274">
        <v>12.763999999999999</v>
      </c>
      <c r="G309" s="35"/>
      <c r="H309" s="40"/>
    </row>
    <row r="310" spans="1:8" s="2" customFormat="1" ht="16.899999999999999" customHeight="1">
      <c r="A310" s="35"/>
      <c r="B310" s="40"/>
      <c r="C310" s="273" t="s">
        <v>774</v>
      </c>
      <c r="D310" s="273" t="s">
        <v>775</v>
      </c>
      <c r="E310" s="18" t="s">
        <v>209</v>
      </c>
      <c r="F310" s="274">
        <v>2.702</v>
      </c>
      <c r="G310" s="35"/>
      <c r="H310" s="40"/>
    </row>
    <row r="311" spans="1:8" s="2" customFormat="1" ht="16.899999999999999" customHeight="1">
      <c r="A311" s="35"/>
      <c r="B311" s="40"/>
      <c r="C311" s="269" t="s">
        <v>661</v>
      </c>
      <c r="D311" s="270" t="s">
        <v>661</v>
      </c>
      <c r="E311" s="271" t="s">
        <v>1</v>
      </c>
      <c r="F311" s="272">
        <v>37.381999999999998</v>
      </c>
      <c r="G311" s="35"/>
      <c r="H311" s="40"/>
    </row>
    <row r="312" spans="1:8" s="2" customFormat="1" ht="16.899999999999999" customHeight="1">
      <c r="A312" s="35"/>
      <c r="B312" s="40"/>
      <c r="C312" s="273" t="s">
        <v>1</v>
      </c>
      <c r="D312" s="273" t="s">
        <v>754</v>
      </c>
      <c r="E312" s="18" t="s">
        <v>1</v>
      </c>
      <c r="F312" s="274">
        <v>10.615</v>
      </c>
      <c r="G312" s="35"/>
      <c r="H312" s="40"/>
    </row>
    <row r="313" spans="1:8" s="2" customFormat="1" ht="16.899999999999999" customHeight="1">
      <c r="A313" s="35"/>
      <c r="B313" s="40"/>
      <c r="C313" s="273" t="s">
        <v>1</v>
      </c>
      <c r="D313" s="273" t="s">
        <v>755</v>
      </c>
      <c r="E313" s="18" t="s">
        <v>1</v>
      </c>
      <c r="F313" s="274">
        <v>3.7909999999999999</v>
      </c>
      <c r="G313" s="35"/>
      <c r="H313" s="40"/>
    </row>
    <row r="314" spans="1:8" s="2" customFormat="1" ht="16.899999999999999" customHeight="1">
      <c r="A314" s="35"/>
      <c r="B314" s="40"/>
      <c r="C314" s="273" t="s">
        <v>1</v>
      </c>
      <c r="D314" s="273" t="s">
        <v>756</v>
      </c>
      <c r="E314" s="18" t="s">
        <v>1</v>
      </c>
      <c r="F314" s="274">
        <v>3.375</v>
      </c>
      <c r="G314" s="35"/>
      <c r="H314" s="40"/>
    </row>
    <row r="315" spans="1:8" s="2" customFormat="1" ht="16.899999999999999" customHeight="1">
      <c r="A315" s="35"/>
      <c r="B315" s="40"/>
      <c r="C315" s="273" t="s">
        <v>1</v>
      </c>
      <c r="D315" s="273" t="s">
        <v>757</v>
      </c>
      <c r="E315" s="18" t="s">
        <v>1</v>
      </c>
      <c r="F315" s="274">
        <v>3.758</v>
      </c>
      <c r="G315" s="35"/>
      <c r="H315" s="40"/>
    </row>
    <row r="316" spans="1:8" s="2" customFormat="1" ht="16.899999999999999" customHeight="1">
      <c r="A316" s="35"/>
      <c r="B316" s="40"/>
      <c r="C316" s="273" t="s">
        <v>1</v>
      </c>
      <c r="D316" s="273" t="s">
        <v>758</v>
      </c>
      <c r="E316" s="18" t="s">
        <v>1</v>
      </c>
      <c r="F316" s="274">
        <v>7.2830000000000004</v>
      </c>
      <c r="G316" s="35"/>
      <c r="H316" s="40"/>
    </row>
    <row r="317" spans="1:8" s="2" customFormat="1" ht="16.899999999999999" customHeight="1">
      <c r="A317" s="35"/>
      <c r="B317" s="40"/>
      <c r="C317" s="273" t="s">
        <v>1</v>
      </c>
      <c r="D317" s="273" t="s">
        <v>759</v>
      </c>
      <c r="E317" s="18" t="s">
        <v>1</v>
      </c>
      <c r="F317" s="274">
        <v>2.2000000000000002</v>
      </c>
      <c r="G317" s="35"/>
      <c r="H317" s="40"/>
    </row>
    <row r="318" spans="1:8" s="2" customFormat="1" ht="16.899999999999999" customHeight="1">
      <c r="A318" s="35"/>
      <c r="B318" s="40"/>
      <c r="C318" s="273" t="s">
        <v>1</v>
      </c>
      <c r="D318" s="273" t="s">
        <v>760</v>
      </c>
      <c r="E318" s="18" t="s">
        <v>1</v>
      </c>
      <c r="F318" s="274">
        <v>3.0750000000000002</v>
      </c>
      <c r="G318" s="35"/>
      <c r="H318" s="40"/>
    </row>
    <row r="319" spans="1:8" s="2" customFormat="1" ht="16.899999999999999" customHeight="1">
      <c r="A319" s="35"/>
      <c r="B319" s="40"/>
      <c r="C319" s="273" t="s">
        <v>1</v>
      </c>
      <c r="D319" s="273" t="s">
        <v>761</v>
      </c>
      <c r="E319" s="18" t="s">
        <v>1</v>
      </c>
      <c r="F319" s="274">
        <v>3.2850000000000001</v>
      </c>
      <c r="G319" s="35"/>
      <c r="H319" s="40"/>
    </row>
    <row r="320" spans="1:8" s="2" customFormat="1" ht="16.899999999999999" customHeight="1">
      <c r="A320" s="35"/>
      <c r="B320" s="40"/>
      <c r="C320" s="273" t="s">
        <v>661</v>
      </c>
      <c r="D320" s="273" t="s">
        <v>189</v>
      </c>
      <c r="E320" s="18" t="s">
        <v>1</v>
      </c>
      <c r="F320" s="274">
        <v>37.381999999999998</v>
      </c>
      <c r="G320" s="35"/>
      <c r="H320" s="40"/>
    </row>
    <row r="321" spans="1:8" s="2" customFormat="1" ht="16.899999999999999" customHeight="1">
      <c r="A321" s="35"/>
      <c r="B321" s="40"/>
      <c r="C321" s="275" t="s">
        <v>895</v>
      </c>
      <c r="D321" s="35"/>
      <c r="E321" s="35"/>
      <c r="F321" s="35"/>
      <c r="G321" s="35"/>
      <c r="H321" s="40"/>
    </row>
    <row r="322" spans="1:8" s="2" customFormat="1" ht="22.5">
      <c r="A322" s="35"/>
      <c r="B322" s="40"/>
      <c r="C322" s="273" t="s">
        <v>751</v>
      </c>
      <c r="D322" s="273" t="s">
        <v>752</v>
      </c>
      <c r="E322" s="18" t="s">
        <v>159</v>
      </c>
      <c r="F322" s="274">
        <v>37.381999999999998</v>
      </c>
      <c r="G322" s="35"/>
      <c r="H322" s="40"/>
    </row>
    <row r="323" spans="1:8" s="2" customFormat="1" ht="16.899999999999999" customHeight="1">
      <c r="A323" s="35"/>
      <c r="B323" s="40"/>
      <c r="C323" s="273" t="s">
        <v>774</v>
      </c>
      <c r="D323" s="273" t="s">
        <v>775</v>
      </c>
      <c r="E323" s="18" t="s">
        <v>209</v>
      </c>
      <c r="F323" s="274">
        <v>2.702</v>
      </c>
      <c r="G323" s="35"/>
      <c r="H323" s="40"/>
    </row>
    <row r="324" spans="1:8" s="2" customFormat="1" ht="7.35" customHeight="1">
      <c r="A324" s="35"/>
      <c r="B324" s="141"/>
      <c r="C324" s="142"/>
      <c r="D324" s="142"/>
      <c r="E324" s="142"/>
      <c r="F324" s="142"/>
      <c r="G324" s="142"/>
      <c r="H324" s="40"/>
    </row>
    <row r="325" spans="1:8" s="2" customFormat="1">
      <c r="A325" s="35"/>
      <c r="B325" s="35"/>
      <c r="C325" s="35"/>
      <c r="D325" s="35"/>
      <c r="E325" s="35"/>
      <c r="F325" s="35"/>
      <c r="G325" s="35"/>
      <c r="H325" s="35"/>
    </row>
  </sheetData>
  <sheetProtection algorithmName="SHA-512" hashValue="psSDGc81IR5+vjOWA+TlQxIQVL69y1WVtlCgwLK7BTYiTSORwaUA0/hsYVqUeiv7NsuBpcOXkT8NRbNS0/nFlw==" saltValue="r+yJmerQG4wPUcjbNPa5o//w16ivCmANAp8dkl2NtvWMUvKkmttDv5rEuPnKUnHTFz+7XbkCv90zCqD7y1DMF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SO.01 - Sanace</vt:lpstr>
      <vt:lpstr>SO.03 - Oplocení</vt:lpstr>
      <vt:lpstr>Seznam figur</vt:lpstr>
      <vt:lpstr>'Rekapitulace stavby'!Názvy_tisku</vt:lpstr>
      <vt:lpstr>'Seznam figur'!Názvy_tisku</vt:lpstr>
      <vt:lpstr>'SO.01 - Sanace'!Názvy_tisku</vt:lpstr>
      <vt:lpstr>'SO.03 - Oplocení'!Názvy_tisku</vt:lpstr>
      <vt:lpstr>'Rekapitulace stavby'!Oblast_tisku</vt:lpstr>
      <vt:lpstr>'Seznam figur'!Oblast_tisku</vt:lpstr>
      <vt:lpstr>'SO.01 - Sanace'!Oblast_tisku</vt:lpstr>
      <vt:lpstr>'SO.03 - Oplocení'!Oblast_tisku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TF-Locihova\Michaela Locihova</dc:creator>
  <cp:lastModifiedBy>Simona Králová</cp:lastModifiedBy>
  <dcterms:created xsi:type="dcterms:W3CDTF">2023-08-16T19:10:24Z</dcterms:created>
  <dcterms:modified xsi:type="dcterms:W3CDTF">2023-09-05T12:59:49Z</dcterms:modified>
</cp:coreProperties>
</file>