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ralovas\Desktop\"/>
    </mc:Choice>
  </mc:AlternateContent>
  <bookViews>
    <workbookView xWindow="0" yWindow="0" windowWidth="28800" windowHeight="11730" activeTab="3"/>
  </bookViews>
  <sheets>
    <sheet name="Rekapitulace stavby" sheetId="1" r:id="rId1"/>
    <sheet name="412.1 - Stavební práce" sheetId="2" r:id="rId2"/>
    <sheet name="412.2 - Elektroinstalace" sheetId="3" r:id="rId3"/>
    <sheet name="412.3 - Vzduchotechnika" sheetId="4" r:id="rId4"/>
    <sheet name="428 - Výměna oken" sheetId="5" r:id="rId5"/>
    <sheet name="Pokyny k vyplnění" sheetId="6" r:id="rId6"/>
  </sheets>
  <definedNames>
    <definedName name="_xlnm._FilterDatabase" localSheetId="1" hidden="1">'412.1 - Stavební práce'!$C$140:$K$893</definedName>
    <definedName name="_xlnm._FilterDatabase" localSheetId="2" hidden="1">'412.2 - Elektroinstalace'!$C$127:$K$284</definedName>
    <definedName name="_xlnm._FilterDatabase" localSheetId="3" hidden="1">'412.3 - Vzduchotechnika'!$C$131:$K$258</definedName>
    <definedName name="_xlnm._FilterDatabase" localSheetId="4" hidden="1">'428 - Výměna oken'!$C$133:$K$298</definedName>
    <definedName name="_xlnm.Print_Titles" localSheetId="1">'412.1 - Stavební práce'!$140:$140</definedName>
    <definedName name="_xlnm.Print_Titles" localSheetId="2">'412.2 - Elektroinstalace'!$127:$127</definedName>
    <definedName name="_xlnm.Print_Titles" localSheetId="3">'412.3 - Vzduchotechnika'!$131:$131</definedName>
    <definedName name="_xlnm.Print_Titles" localSheetId="4">'428 - Výměna oken'!$133:$133</definedName>
    <definedName name="_xlnm.Print_Titles" localSheetId="0">'Rekapitulace stavby'!$92:$92</definedName>
    <definedName name="_xlnm.Print_Area" localSheetId="1">'412.1 - Stavební práce'!$C$4:$J$39,'412.1 - Stavební práce'!$C$50:$J$76,'412.1 - Stavební práce'!$C$82:$J$122,'412.1 - Stavební práce'!$C$128:$J$893</definedName>
    <definedName name="_xlnm.Print_Area" localSheetId="2">'412.2 - Elektroinstalace'!$C$4:$J$39,'412.2 - Elektroinstalace'!$C$50:$J$76,'412.2 - Elektroinstalace'!$C$82:$J$109,'412.2 - Elektroinstalace'!$C$115:$J$284</definedName>
    <definedName name="_xlnm.Print_Area" localSheetId="3">'412.3 - Vzduchotechnika'!$C$4:$J$39,'412.3 - Vzduchotechnika'!$C$50:$J$76,'412.3 - Vzduchotechnika'!$C$82:$J$113,'412.3 - Vzduchotechnika'!$C$119:$J$258</definedName>
    <definedName name="_xlnm.Print_Area" localSheetId="4">'428 - Výměna oken'!$C$4:$J$39,'428 - Výměna oken'!$C$50:$J$76,'428 - Výměna oken'!$C$82:$J$115,'428 - Výměna oken'!$C$121:$J$298</definedName>
    <definedName name="_xlnm.Print_Area" localSheetId="5">'Pokyny k vyplnění'!$B$2:$K$218</definedName>
    <definedName name="_xlnm.Print_Area" localSheetId="0">'Rekapitulace stavby'!$D$4:$AO$76,'Rekapitulace stavby'!$C$82:$AQ$99</definedName>
  </definedNames>
  <calcPr calcId="162913"/>
</workbook>
</file>

<file path=xl/calcChain.xml><?xml version="1.0" encoding="utf-8"?>
<calcChain xmlns="http://schemas.openxmlformats.org/spreadsheetml/2006/main">
  <c r="J149" i="5" l="1"/>
  <c r="J148" i="5"/>
  <c r="J37" i="5"/>
  <c r="J36" i="5"/>
  <c r="AY98" i="1" s="1"/>
  <c r="J35" i="5"/>
  <c r="AX98" i="1"/>
  <c r="BI297" i="5"/>
  <c r="BH297" i="5"/>
  <c r="BG297" i="5"/>
  <c r="BF297" i="5"/>
  <c r="T297" i="5"/>
  <c r="T296" i="5" s="1"/>
  <c r="R297" i="5"/>
  <c r="R296" i="5"/>
  <c r="P297" i="5"/>
  <c r="P296" i="5" s="1"/>
  <c r="BI294" i="5"/>
  <c r="BH294" i="5"/>
  <c r="BG294" i="5"/>
  <c r="BF294" i="5"/>
  <c r="T294" i="5"/>
  <c r="T293" i="5"/>
  <c r="R294" i="5"/>
  <c r="R293" i="5" s="1"/>
  <c r="P294" i="5"/>
  <c r="P293" i="5" s="1"/>
  <c r="BI291" i="5"/>
  <c r="BH291" i="5"/>
  <c r="BG291" i="5"/>
  <c r="BF291" i="5"/>
  <c r="T291" i="5"/>
  <c r="T290" i="5" s="1"/>
  <c r="R291" i="5"/>
  <c r="R290" i="5" s="1"/>
  <c r="P291" i="5"/>
  <c r="P290" i="5" s="1"/>
  <c r="BI288" i="5"/>
  <c r="BH288" i="5"/>
  <c r="BG288" i="5"/>
  <c r="BF288" i="5"/>
  <c r="T288" i="5"/>
  <c r="T287" i="5" s="1"/>
  <c r="R288" i="5"/>
  <c r="R287" i="5" s="1"/>
  <c r="P288" i="5"/>
  <c r="P287" i="5"/>
  <c r="BI285" i="5"/>
  <c r="BH285" i="5"/>
  <c r="BG285" i="5"/>
  <c r="BF285" i="5"/>
  <c r="T285" i="5"/>
  <c r="T284" i="5" s="1"/>
  <c r="R285" i="5"/>
  <c r="R284" i="5"/>
  <c r="P285" i="5"/>
  <c r="P284" i="5" s="1"/>
  <c r="P283" i="5" s="1"/>
  <c r="BI281" i="5"/>
  <c r="BH281" i="5"/>
  <c r="BG281" i="5"/>
  <c r="BF281" i="5"/>
  <c r="T281" i="5"/>
  <c r="R281" i="5"/>
  <c r="P281" i="5"/>
  <c r="BI279" i="5"/>
  <c r="BH279" i="5"/>
  <c r="BG279" i="5"/>
  <c r="BF279" i="5"/>
  <c r="T279" i="5"/>
  <c r="R279" i="5"/>
  <c r="P279" i="5"/>
  <c r="BI277" i="5"/>
  <c r="BH277" i="5"/>
  <c r="BG277" i="5"/>
  <c r="BF277" i="5"/>
  <c r="T277" i="5"/>
  <c r="R277" i="5"/>
  <c r="P277" i="5"/>
  <c r="BI272" i="5"/>
  <c r="BH272" i="5"/>
  <c r="BG272" i="5"/>
  <c r="BF272" i="5"/>
  <c r="T272" i="5"/>
  <c r="R272" i="5"/>
  <c r="P272" i="5"/>
  <c r="BI269" i="5"/>
  <c r="BH269" i="5"/>
  <c r="BG269" i="5"/>
  <c r="BF269" i="5"/>
  <c r="T269" i="5"/>
  <c r="R269" i="5"/>
  <c r="P269" i="5"/>
  <c r="BI267" i="5"/>
  <c r="BH267" i="5"/>
  <c r="BG267" i="5"/>
  <c r="BF267" i="5"/>
  <c r="T267" i="5"/>
  <c r="R267" i="5"/>
  <c r="P267" i="5"/>
  <c r="BI265" i="5"/>
  <c r="BH265" i="5"/>
  <c r="BG265" i="5"/>
  <c r="BF265" i="5"/>
  <c r="T265" i="5"/>
  <c r="R265" i="5"/>
  <c r="P265" i="5"/>
  <c r="BI263" i="5"/>
  <c r="BH263" i="5"/>
  <c r="BG263" i="5"/>
  <c r="BF263" i="5"/>
  <c r="T263" i="5"/>
  <c r="R263" i="5"/>
  <c r="P263" i="5"/>
  <c r="BI259" i="5"/>
  <c r="BH259" i="5"/>
  <c r="BG259" i="5"/>
  <c r="BF259" i="5"/>
  <c r="T259" i="5"/>
  <c r="R259" i="5"/>
  <c r="P259" i="5"/>
  <c r="BI255" i="5"/>
  <c r="BH255" i="5"/>
  <c r="BG255" i="5"/>
  <c r="BF255" i="5"/>
  <c r="T255" i="5"/>
  <c r="R255" i="5"/>
  <c r="P255" i="5"/>
  <c r="BI250" i="5"/>
  <c r="BH250" i="5"/>
  <c r="BG250" i="5"/>
  <c r="BF250" i="5"/>
  <c r="T250" i="5"/>
  <c r="R250" i="5"/>
  <c r="P250" i="5"/>
  <c r="BI247" i="5"/>
  <c r="BH247" i="5"/>
  <c r="BG247" i="5"/>
  <c r="BF247" i="5"/>
  <c r="T247" i="5"/>
  <c r="R247" i="5"/>
  <c r="P247" i="5"/>
  <c r="BI245" i="5"/>
  <c r="BH245" i="5"/>
  <c r="BG245" i="5"/>
  <c r="BF245" i="5"/>
  <c r="T245" i="5"/>
  <c r="R245" i="5"/>
  <c r="P245" i="5"/>
  <c r="BI239" i="5"/>
  <c r="BH239" i="5"/>
  <c r="BG239" i="5"/>
  <c r="BF239" i="5"/>
  <c r="T239" i="5"/>
  <c r="R239" i="5"/>
  <c r="P239" i="5"/>
  <c r="BI233" i="5"/>
  <c r="BH233" i="5"/>
  <c r="BG233" i="5"/>
  <c r="BF233" i="5"/>
  <c r="T233" i="5"/>
  <c r="R233" i="5"/>
  <c r="P233" i="5"/>
  <c r="BI227" i="5"/>
  <c r="BH227" i="5"/>
  <c r="BG227" i="5"/>
  <c r="BF227" i="5"/>
  <c r="T227" i="5"/>
  <c r="R227" i="5"/>
  <c r="P227" i="5"/>
  <c r="BI225" i="5"/>
  <c r="BH225" i="5"/>
  <c r="BG225" i="5"/>
  <c r="BF225" i="5"/>
  <c r="T225" i="5"/>
  <c r="R225" i="5"/>
  <c r="P225" i="5"/>
  <c r="BI223" i="5"/>
  <c r="BH223" i="5"/>
  <c r="BG223" i="5"/>
  <c r="BF223" i="5"/>
  <c r="T223" i="5"/>
  <c r="R223" i="5"/>
  <c r="P223" i="5"/>
  <c r="BI220" i="5"/>
  <c r="BH220" i="5"/>
  <c r="BG220" i="5"/>
  <c r="BF220" i="5"/>
  <c r="T220" i="5"/>
  <c r="R220" i="5"/>
  <c r="P220" i="5"/>
  <c r="BI218" i="5"/>
  <c r="BH218" i="5"/>
  <c r="BG218" i="5"/>
  <c r="BF218" i="5"/>
  <c r="T218" i="5"/>
  <c r="R218" i="5"/>
  <c r="P218" i="5"/>
  <c r="BI214" i="5"/>
  <c r="BH214" i="5"/>
  <c r="BG214" i="5"/>
  <c r="BF214" i="5"/>
  <c r="T214" i="5"/>
  <c r="R214" i="5"/>
  <c r="P214" i="5"/>
  <c r="BI209" i="5"/>
  <c r="BH209" i="5"/>
  <c r="BG209" i="5"/>
  <c r="BF209" i="5"/>
  <c r="T209" i="5"/>
  <c r="R209" i="5"/>
  <c r="P209" i="5"/>
  <c r="BI206" i="5"/>
  <c r="BH206" i="5"/>
  <c r="BG206" i="5"/>
  <c r="BF206" i="5"/>
  <c r="T206" i="5"/>
  <c r="R206" i="5"/>
  <c r="P206" i="5"/>
  <c r="BI204" i="5"/>
  <c r="BH204" i="5"/>
  <c r="BG204" i="5"/>
  <c r="BF204" i="5"/>
  <c r="T204" i="5"/>
  <c r="R204" i="5"/>
  <c r="P204" i="5"/>
  <c r="BI200" i="5"/>
  <c r="BH200" i="5"/>
  <c r="BG200" i="5"/>
  <c r="BF200" i="5"/>
  <c r="T200" i="5"/>
  <c r="R200" i="5"/>
  <c r="P200" i="5"/>
  <c r="BI195" i="5"/>
  <c r="BH195" i="5"/>
  <c r="BG195" i="5"/>
  <c r="BF195" i="5"/>
  <c r="T195" i="5"/>
  <c r="R195" i="5"/>
  <c r="P195" i="5"/>
  <c r="BI189" i="5"/>
  <c r="BH189" i="5"/>
  <c r="BG189" i="5"/>
  <c r="BF189" i="5"/>
  <c r="T189" i="5"/>
  <c r="R189" i="5"/>
  <c r="P189" i="5"/>
  <c r="BI182" i="5"/>
  <c r="BH182" i="5"/>
  <c r="BG182" i="5"/>
  <c r="BF182" i="5"/>
  <c r="T182" i="5"/>
  <c r="R182" i="5"/>
  <c r="P182" i="5"/>
  <c r="BI176" i="5"/>
  <c r="BH176" i="5"/>
  <c r="BG176" i="5"/>
  <c r="BF176" i="5"/>
  <c r="T176" i="5"/>
  <c r="R176" i="5"/>
  <c r="P176" i="5"/>
  <c r="BI173" i="5"/>
  <c r="BH173" i="5"/>
  <c r="BG173" i="5"/>
  <c r="BF173" i="5"/>
  <c r="T173" i="5"/>
  <c r="R173" i="5"/>
  <c r="P173" i="5"/>
  <c r="BI169" i="5"/>
  <c r="BH169" i="5"/>
  <c r="BG169" i="5"/>
  <c r="BF169" i="5"/>
  <c r="T169" i="5"/>
  <c r="R169" i="5"/>
  <c r="P169" i="5"/>
  <c r="BI166" i="5"/>
  <c r="BH166" i="5"/>
  <c r="BG166" i="5"/>
  <c r="BF166" i="5"/>
  <c r="T166" i="5"/>
  <c r="R166" i="5"/>
  <c r="P166" i="5"/>
  <c r="BI164" i="5"/>
  <c r="BH164" i="5"/>
  <c r="BG164" i="5"/>
  <c r="BF164" i="5"/>
  <c r="T164" i="5"/>
  <c r="R164" i="5"/>
  <c r="P164" i="5"/>
  <c r="BI158" i="5"/>
  <c r="BH158" i="5"/>
  <c r="BG158" i="5"/>
  <c r="BF158" i="5"/>
  <c r="T158" i="5"/>
  <c r="R158" i="5"/>
  <c r="P158" i="5"/>
  <c r="BI152" i="5"/>
  <c r="BH152" i="5"/>
  <c r="BG152" i="5"/>
  <c r="BF152" i="5"/>
  <c r="T152" i="5"/>
  <c r="R152" i="5"/>
  <c r="P152" i="5"/>
  <c r="J101" i="5"/>
  <c r="J100" i="5"/>
  <c r="BI143" i="5"/>
  <c r="BH143" i="5"/>
  <c r="BG143" i="5"/>
  <c r="BF143" i="5"/>
  <c r="T143" i="5"/>
  <c r="T142" i="5"/>
  <c r="R143" i="5"/>
  <c r="R142" i="5" s="1"/>
  <c r="P143" i="5"/>
  <c r="P142" i="5"/>
  <c r="BI137" i="5"/>
  <c r="BH137" i="5"/>
  <c r="BG137" i="5"/>
  <c r="BF137" i="5"/>
  <c r="T137" i="5"/>
  <c r="T136" i="5" s="1"/>
  <c r="T135" i="5" s="1"/>
  <c r="R137" i="5"/>
  <c r="R136" i="5"/>
  <c r="P137" i="5"/>
  <c r="P136" i="5"/>
  <c r="P135" i="5"/>
  <c r="J131" i="5"/>
  <c r="J130" i="5"/>
  <c r="F128" i="5"/>
  <c r="E126" i="5"/>
  <c r="J92" i="5"/>
  <c r="J91" i="5"/>
  <c r="F89" i="5"/>
  <c r="E87" i="5"/>
  <c r="J18" i="5"/>
  <c r="E18" i="5"/>
  <c r="F131" i="5" s="1"/>
  <c r="J17" i="5"/>
  <c r="J15" i="5"/>
  <c r="E15" i="5"/>
  <c r="F91" i="5"/>
  <c r="J14" i="5"/>
  <c r="J12" i="5"/>
  <c r="J89" i="5" s="1"/>
  <c r="E7" i="5"/>
  <c r="E124" i="5"/>
  <c r="J238" i="4"/>
  <c r="J37" i="4"/>
  <c r="J36" i="4"/>
  <c r="AY97" i="1"/>
  <c r="J35" i="4"/>
  <c r="AX97" i="1"/>
  <c r="BI257" i="4"/>
  <c r="BH257" i="4"/>
  <c r="BG257" i="4"/>
  <c r="BF257" i="4"/>
  <c r="T257" i="4"/>
  <c r="T256" i="4"/>
  <c r="R257" i="4"/>
  <c r="R256" i="4"/>
  <c r="P257" i="4"/>
  <c r="P256" i="4"/>
  <c r="BI254" i="4"/>
  <c r="BH254" i="4"/>
  <c r="BG254" i="4"/>
  <c r="BF254" i="4"/>
  <c r="T254" i="4"/>
  <c r="T253" i="4"/>
  <c r="R254" i="4"/>
  <c r="R253" i="4"/>
  <c r="P254" i="4"/>
  <c r="P253" i="4" s="1"/>
  <c r="BI251" i="4"/>
  <c r="BH251" i="4"/>
  <c r="BG251" i="4"/>
  <c r="BF251" i="4"/>
  <c r="T251" i="4"/>
  <c r="T250" i="4"/>
  <c r="R251" i="4"/>
  <c r="R250" i="4"/>
  <c r="P251" i="4"/>
  <c r="P250" i="4"/>
  <c r="BI248" i="4"/>
  <c r="BH248" i="4"/>
  <c r="BG248" i="4"/>
  <c r="BF248" i="4"/>
  <c r="T248" i="4"/>
  <c r="T247" i="4"/>
  <c r="R248" i="4"/>
  <c r="R247" i="4"/>
  <c r="P248" i="4"/>
  <c r="P247" i="4"/>
  <c r="BI245" i="4"/>
  <c r="BH245" i="4"/>
  <c r="BG245" i="4"/>
  <c r="BF245" i="4"/>
  <c r="T245" i="4"/>
  <c r="T244" i="4"/>
  <c r="R245" i="4"/>
  <c r="R244" i="4"/>
  <c r="P245" i="4"/>
  <c r="P244" i="4"/>
  <c r="BI241" i="4"/>
  <c r="BH241" i="4"/>
  <c r="BG241" i="4"/>
  <c r="BF241" i="4"/>
  <c r="T241" i="4"/>
  <c r="T240" i="4"/>
  <c r="T239" i="4" s="1"/>
  <c r="R241" i="4"/>
  <c r="R240" i="4"/>
  <c r="R239" i="4" s="1"/>
  <c r="P241" i="4"/>
  <c r="P240" i="4"/>
  <c r="P239" i="4" s="1"/>
  <c r="J105" i="4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2" i="4"/>
  <c r="BH232" i="4"/>
  <c r="BG232" i="4"/>
  <c r="BF232" i="4"/>
  <c r="T232" i="4"/>
  <c r="R232" i="4"/>
  <c r="P232" i="4"/>
  <c r="BI230" i="4"/>
  <c r="BH230" i="4"/>
  <c r="BG230" i="4"/>
  <c r="BF230" i="4"/>
  <c r="T230" i="4"/>
  <c r="R230" i="4"/>
  <c r="P230" i="4"/>
  <c r="BI228" i="4"/>
  <c r="BH228" i="4"/>
  <c r="BG228" i="4"/>
  <c r="BF228" i="4"/>
  <c r="T228" i="4"/>
  <c r="R228" i="4"/>
  <c r="P228" i="4"/>
  <c r="BI226" i="4"/>
  <c r="BH226" i="4"/>
  <c r="BG226" i="4"/>
  <c r="BF226" i="4"/>
  <c r="T226" i="4"/>
  <c r="R226" i="4"/>
  <c r="P226" i="4"/>
  <c r="BI224" i="4"/>
  <c r="BH224" i="4"/>
  <c r="BG224" i="4"/>
  <c r="BF224" i="4"/>
  <c r="T224" i="4"/>
  <c r="R224" i="4"/>
  <c r="P224" i="4"/>
  <c r="BI222" i="4"/>
  <c r="BH222" i="4"/>
  <c r="BG222" i="4"/>
  <c r="BF222" i="4"/>
  <c r="T222" i="4"/>
  <c r="R222" i="4"/>
  <c r="P222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09" i="4"/>
  <c r="BH209" i="4"/>
  <c r="BG209" i="4"/>
  <c r="BF209" i="4"/>
  <c r="T209" i="4"/>
  <c r="R209" i="4"/>
  <c r="P209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5" i="4"/>
  <c r="BH135" i="4"/>
  <c r="BG135" i="4"/>
  <c r="BF135" i="4"/>
  <c r="T135" i="4"/>
  <c r="T134" i="4" s="1"/>
  <c r="T133" i="4" s="1"/>
  <c r="R135" i="4"/>
  <c r="R134" i="4"/>
  <c r="R133" i="4"/>
  <c r="P135" i="4"/>
  <c r="P134" i="4" s="1"/>
  <c r="P133" i="4" s="1"/>
  <c r="J129" i="4"/>
  <c r="J128" i="4"/>
  <c r="F126" i="4"/>
  <c r="E124" i="4"/>
  <c r="J92" i="4"/>
  <c r="J91" i="4"/>
  <c r="F89" i="4"/>
  <c r="E87" i="4"/>
  <c r="J18" i="4"/>
  <c r="E18" i="4"/>
  <c r="F92" i="4" s="1"/>
  <c r="J17" i="4"/>
  <c r="J15" i="4"/>
  <c r="E15" i="4"/>
  <c r="F91" i="4" s="1"/>
  <c r="J14" i="4"/>
  <c r="J12" i="4"/>
  <c r="J126" i="4" s="1"/>
  <c r="E7" i="4"/>
  <c r="E122" i="4"/>
  <c r="J37" i="3"/>
  <c r="J36" i="3"/>
  <c r="AY96" i="1" s="1"/>
  <c r="J35" i="3"/>
  <c r="AX96" i="1" s="1"/>
  <c r="BI283" i="3"/>
  <c r="BH283" i="3"/>
  <c r="BG283" i="3"/>
  <c r="BF283" i="3"/>
  <c r="T283" i="3"/>
  <c r="T282" i="3" s="1"/>
  <c r="R283" i="3"/>
  <c r="R282" i="3" s="1"/>
  <c r="P283" i="3"/>
  <c r="P282" i="3"/>
  <c r="BI280" i="3"/>
  <c r="BH280" i="3"/>
  <c r="BG280" i="3"/>
  <c r="BF280" i="3"/>
  <c r="T280" i="3"/>
  <c r="T279" i="3" s="1"/>
  <c r="R280" i="3"/>
  <c r="R279" i="3" s="1"/>
  <c r="P280" i="3"/>
  <c r="P279" i="3"/>
  <c r="BI277" i="3"/>
  <c r="BH277" i="3"/>
  <c r="BG277" i="3"/>
  <c r="BF277" i="3"/>
  <c r="T277" i="3"/>
  <c r="T276" i="3" s="1"/>
  <c r="R277" i="3"/>
  <c r="R276" i="3"/>
  <c r="P277" i="3"/>
  <c r="P276" i="3" s="1"/>
  <c r="BI274" i="3"/>
  <c r="BH274" i="3"/>
  <c r="BG274" i="3"/>
  <c r="BF274" i="3"/>
  <c r="T274" i="3"/>
  <c r="T273" i="3"/>
  <c r="R274" i="3"/>
  <c r="R273" i="3" s="1"/>
  <c r="P274" i="3"/>
  <c r="P273" i="3" s="1"/>
  <c r="BI271" i="3"/>
  <c r="BH271" i="3"/>
  <c r="BG271" i="3"/>
  <c r="BF271" i="3"/>
  <c r="T271" i="3"/>
  <c r="T270" i="3" s="1"/>
  <c r="R271" i="3"/>
  <c r="R270" i="3" s="1"/>
  <c r="P271" i="3"/>
  <c r="P270" i="3" s="1"/>
  <c r="BI267" i="3"/>
  <c r="BH267" i="3"/>
  <c r="BG267" i="3"/>
  <c r="BF267" i="3"/>
  <c r="T267" i="3"/>
  <c r="T266" i="3" s="1"/>
  <c r="R267" i="3"/>
  <c r="R266" i="3"/>
  <c r="P267" i="3"/>
  <c r="P266" i="3" s="1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7" i="3"/>
  <c r="BH257" i="3"/>
  <c r="BG257" i="3"/>
  <c r="BF257" i="3"/>
  <c r="T257" i="3"/>
  <c r="R257" i="3"/>
  <c r="P257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48" i="3"/>
  <c r="BH148" i="3"/>
  <c r="BG148" i="3"/>
  <c r="BF148" i="3"/>
  <c r="T148" i="3"/>
  <c r="R148" i="3"/>
  <c r="P148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J125" i="3"/>
  <c r="J124" i="3"/>
  <c r="F122" i="3"/>
  <c r="E120" i="3"/>
  <c r="J92" i="3"/>
  <c r="J91" i="3"/>
  <c r="F89" i="3"/>
  <c r="E87" i="3"/>
  <c r="J18" i="3"/>
  <c r="E18" i="3"/>
  <c r="F125" i="3"/>
  <c r="J17" i="3"/>
  <c r="J15" i="3"/>
  <c r="E15" i="3"/>
  <c r="F124" i="3" s="1"/>
  <c r="J14" i="3"/>
  <c r="J12" i="3"/>
  <c r="J122" i="3"/>
  <c r="E7" i="3"/>
  <c r="E118" i="3" s="1"/>
  <c r="J37" i="2"/>
  <c r="J36" i="2"/>
  <c r="AY95" i="1"/>
  <c r="J35" i="2"/>
  <c r="AX95" i="1"/>
  <c r="BI892" i="2"/>
  <c r="BH892" i="2"/>
  <c r="BG892" i="2"/>
  <c r="BF892" i="2"/>
  <c r="T892" i="2"/>
  <c r="T891" i="2"/>
  <c r="R892" i="2"/>
  <c r="R891" i="2"/>
  <c r="P892" i="2"/>
  <c r="P891" i="2"/>
  <c r="BI889" i="2"/>
  <c r="BH889" i="2"/>
  <c r="BG889" i="2"/>
  <c r="BF889" i="2"/>
  <c r="T889" i="2"/>
  <c r="T888" i="2"/>
  <c r="R889" i="2"/>
  <c r="R888" i="2"/>
  <c r="P889" i="2"/>
  <c r="P888" i="2" s="1"/>
  <c r="BI886" i="2"/>
  <c r="BH886" i="2"/>
  <c r="BG886" i="2"/>
  <c r="BF886" i="2"/>
  <c r="T886" i="2"/>
  <c r="T885" i="2"/>
  <c r="R886" i="2"/>
  <c r="R885" i="2" s="1"/>
  <c r="P886" i="2"/>
  <c r="P885" i="2"/>
  <c r="BI883" i="2"/>
  <c r="BH883" i="2"/>
  <c r="BG883" i="2"/>
  <c r="BF883" i="2"/>
  <c r="T883" i="2"/>
  <c r="T882" i="2" s="1"/>
  <c r="R883" i="2"/>
  <c r="R882" i="2"/>
  <c r="P883" i="2"/>
  <c r="P882" i="2"/>
  <c r="BI880" i="2"/>
  <c r="BH880" i="2"/>
  <c r="BG880" i="2"/>
  <c r="BF880" i="2"/>
  <c r="T880" i="2"/>
  <c r="T879" i="2"/>
  <c r="R880" i="2"/>
  <c r="R879" i="2"/>
  <c r="P880" i="2"/>
  <c r="P879" i="2"/>
  <c r="BI876" i="2"/>
  <c r="BH876" i="2"/>
  <c r="BG876" i="2"/>
  <c r="BF876" i="2"/>
  <c r="T876" i="2"/>
  <c r="T875" i="2" s="1"/>
  <c r="T874" i="2" s="1"/>
  <c r="R876" i="2"/>
  <c r="R875" i="2"/>
  <c r="P876" i="2"/>
  <c r="P875" i="2"/>
  <c r="BI865" i="2"/>
  <c r="BH865" i="2"/>
  <c r="BG865" i="2"/>
  <c r="BF865" i="2"/>
  <c r="T865" i="2"/>
  <c r="T864" i="2" s="1"/>
  <c r="R865" i="2"/>
  <c r="R864" i="2" s="1"/>
  <c r="P865" i="2"/>
  <c r="P864" i="2" s="1"/>
  <c r="BI858" i="2"/>
  <c r="BH858" i="2"/>
  <c r="BG858" i="2"/>
  <c r="BF858" i="2"/>
  <c r="T858" i="2"/>
  <c r="R858" i="2"/>
  <c r="P858" i="2"/>
  <c r="BI853" i="2"/>
  <c r="BH853" i="2"/>
  <c r="BG853" i="2"/>
  <c r="BF853" i="2"/>
  <c r="T853" i="2"/>
  <c r="R853" i="2"/>
  <c r="P853" i="2"/>
  <c r="BI851" i="2"/>
  <c r="BH851" i="2"/>
  <c r="BG851" i="2"/>
  <c r="BF851" i="2"/>
  <c r="T851" i="2"/>
  <c r="R851" i="2"/>
  <c r="P851" i="2"/>
  <c r="BI846" i="2"/>
  <c r="BH846" i="2"/>
  <c r="BG846" i="2"/>
  <c r="BF846" i="2"/>
  <c r="T846" i="2"/>
  <c r="R846" i="2"/>
  <c r="P846" i="2"/>
  <c r="BI840" i="2"/>
  <c r="BH840" i="2"/>
  <c r="BG840" i="2"/>
  <c r="BF840" i="2"/>
  <c r="T840" i="2"/>
  <c r="R840" i="2"/>
  <c r="P840" i="2"/>
  <c r="BI835" i="2"/>
  <c r="BH835" i="2"/>
  <c r="BG835" i="2"/>
  <c r="BF835" i="2"/>
  <c r="T835" i="2"/>
  <c r="R835" i="2"/>
  <c r="P835" i="2"/>
  <c r="BI833" i="2"/>
  <c r="BH833" i="2"/>
  <c r="BG833" i="2"/>
  <c r="BF833" i="2"/>
  <c r="T833" i="2"/>
  <c r="R833" i="2"/>
  <c r="P833" i="2"/>
  <c r="BI831" i="2"/>
  <c r="BH831" i="2"/>
  <c r="BG831" i="2"/>
  <c r="BF831" i="2"/>
  <c r="T831" i="2"/>
  <c r="R831" i="2"/>
  <c r="P831" i="2"/>
  <c r="BI827" i="2"/>
  <c r="BH827" i="2"/>
  <c r="BG827" i="2"/>
  <c r="BF827" i="2"/>
  <c r="T827" i="2"/>
  <c r="R827" i="2"/>
  <c r="P827" i="2"/>
  <c r="BI825" i="2"/>
  <c r="BH825" i="2"/>
  <c r="BG825" i="2"/>
  <c r="BF825" i="2"/>
  <c r="T825" i="2"/>
  <c r="R825" i="2"/>
  <c r="P825" i="2"/>
  <c r="BI823" i="2"/>
  <c r="BH823" i="2"/>
  <c r="BG823" i="2"/>
  <c r="BF823" i="2"/>
  <c r="T823" i="2"/>
  <c r="R823" i="2"/>
  <c r="P823" i="2"/>
  <c r="BI821" i="2"/>
  <c r="BH821" i="2"/>
  <c r="BG821" i="2"/>
  <c r="BF821" i="2"/>
  <c r="T821" i="2"/>
  <c r="R821" i="2"/>
  <c r="P821" i="2"/>
  <c r="BI810" i="2"/>
  <c r="BH810" i="2"/>
  <c r="BG810" i="2"/>
  <c r="BF810" i="2"/>
  <c r="T810" i="2"/>
  <c r="R810" i="2"/>
  <c r="P810" i="2"/>
  <c r="BI808" i="2"/>
  <c r="BH808" i="2"/>
  <c r="BG808" i="2"/>
  <c r="BF808" i="2"/>
  <c r="T808" i="2"/>
  <c r="R808" i="2"/>
  <c r="P808" i="2"/>
  <c r="BI806" i="2"/>
  <c r="BH806" i="2"/>
  <c r="BG806" i="2"/>
  <c r="BF806" i="2"/>
  <c r="T806" i="2"/>
  <c r="R806" i="2"/>
  <c r="P806" i="2"/>
  <c r="BI804" i="2"/>
  <c r="BH804" i="2"/>
  <c r="BG804" i="2"/>
  <c r="BF804" i="2"/>
  <c r="T804" i="2"/>
  <c r="R804" i="2"/>
  <c r="P804" i="2"/>
  <c r="BI802" i="2"/>
  <c r="BH802" i="2"/>
  <c r="BG802" i="2"/>
  <c r="BF802" i="2"/>
  <c r="T802" i="2"/>
  <c r="R802" i="2"/>
  <c r="P802" i="2"/>
  <c r="BI800" i="2"/>
  <c r="BH800" i="2"/>
  <c r="BG800" i="2"/>
  <c r="BF800" i="2"/>
  <c r="T800" i="2"/>
  <c r="R800" i="2"/>
  <c r="P800" i="2"/>
  <c r="BI795" i="2"/>
  <c r="BH795" i="2"/>
  <c r="BG795" i="2"/>
  <c r="BF795" i="2"/>
  <c r="T795" i="2"/>
  <c r="R795" i="2"/>
  <c r="P795" i="2"/>
  <c r="BI793" i="2"/>
  <c r="BH793" i="2"/>
  <c r="BG793" i="2"/>
  <c r="BF793" i="2"/>
  <c r="T793" i="2"/>
  <c r="R793" i="2"/>
  <c r="P793" i="2"/>
  <c r="BI791" i="2"/>
  <c r="BH791" i="2"/>
  <c r="BG791" i="2"/>
  <c r="BF791" i="2"/>
  <c r="T791" i="2"/>
  <c r="R791" i="2"/>
  <c r="P791" i="2"/>
  <c r="BI788" i="2"/>
  <c r="BH788" i="2"/>
  <c r="BG788" i="2"/>
  <c r="BF788" i="2"/>
  <c r="T788" i="2"/>
  <c r="R788" i="2"/>
  <c r="P788" i="2"/>
  <c r="BI786" i="2"/>
  <c r="BH786" i="2"/>
  <c r="BG786" i="2"/>
  <c r="BF786" i="2"/>
  <c r="T786" i="2"/>
  <c r="R786" i="2"/>
  <c r="P786" i="2"/>
  <c r="BI782" i="2"/>
  <c r="BH782" i="2"/>
  <c r="BG782" i="2"/>
  <c r="BF782" i="2"/>
  <c r="T782" i="2"/>
  <c r="R782" i="2"/>
  <c r="P782" i="2"/>
  <c r="BI778" i="2"/>
  <c r="BH778" i="2"/>
  <c r="BG778" i="2"/>
  <c r="BF778" i="2"/>
  <c r="T778" i="2"/>
  <c r="R778" i="2"/>
  <c r="P778" i="2"/>
  <c r="BI774" i="2"/>
  <c r="BH774" i="2"/>
  <c r="BG774" i="2"/>
  <c r="BF774" i="2"/>
  <c r="T774" i="2"/>
  <c r="R774" i="2"/>
  <c r="P774" i="2"/>
  <c r="BI770" i="2"/>
  <c r="BH770" i="2"/>
  <c r="BG770" i="2"/>
  <c r="BF770" i="2"/>
  <c r="T770" i="2"/>
  <c r="R770" i="2"/>
  <c r="P770" i="2"/>
  <c r="BI766" i="2"/>
  <c r="BH766" i="2"/>
  <c r="BG766" i="2"/>
  <c r="BF766" i="2"/>
  <c r="T766" i="2"/>
  <c r="R766" i="2"/>
  <c r="P766" i="2"/>
  <c r="BI762" i="2"/>
  <c r="BH762" i="2"/>
  <c r="BG762" i="2"/>
  <c r="BF762" i="2"/>
  <c r="T762" i="2"/>
  <c r="R762" i="2"/>
  <c r="P762" i="2"/>
  <c r="BI758" i="2"/>
  <c r="BH758" i="2"/>
  <c r="BG758" i="2"/>
  <c r="BF758" i="2"/>
  <c r="T758" i="2"/>
  <c r="R758" i="2"/>
  <c r="P758" i="2"/>
  <c r="BI756" i="2"/>
  <c r="BH756" i="2"/>
  <c r="BG756" i="2"/>
  <c r="BF756" i="2"/>
  <c r="T756" i="2"/>
  <c r="R756" i="2"/>
  <c r="P756" i="2"/>
  <c r="BI754" i="2"/>
  <c r="BH754" i="2"/>
  <c r="BG754" i="2"/>
  <c r="BF754" i="2"/>
  <c r="T754" i="2"/>
  <c r="R754" i="2"/>
  <c r="P754" i="2"/>
  <c r="BI750" i="2"/>
  <c r="BH750" i="2"/>
  <c r="BG750" i="2"/>
  <c r="BF750" i="2"/>
  <c r="T750" i="2"/>
  <c r="R750" i="2"/>
  <c r="P750" i="2"/>
  <c r="BI747" i="2"/>
  <c r="BH747" i="2"/>
  <c r="BG747" i="2"/>
  <c r="BF747" i="2"/>
  <c r="T747" i="2"/>
  <c r="R747" i="2"/>
  <c r="P747" i="2"/>
  <c r="BI745" i="2"/>
  <c r="BH745" i="2"/>
  <c r="BG745" i="2"/>
  <c r="BF745" i="2"/>
  <c r="T745" i="2"/>
  <c r="R745" i="2"/>
  <c r="P745" i="2"/>
  <c r="BI739" i="2"/>
  <c r="BH739" i="2"/>
  <c r="BG739" i="2"/>
  <c r="BF739" i="2"/>
  <c r="T739" i="2"/>
  <c r="R739" i="2"/>
  <c r="P739" i="2"/>
  <c r="BI734" i="2"/>
  <c r="BH734" i="2"/>
  <c r="BG734" i="2"/>
  <c r="BF734" i="2"/>
  <c r="T734" i="2"/>
  <c r="R734" i="2"/>
  <c r="P734" i="2"/>
  <c r="BI729" i="2"/>
  <c r="BH729" i="2"/>
  <c r="BG729" i="2"/>
  <c r="BF729" i="2"/>
  <c r="T729" i="2"/>
  <c r="R729" i="2"/>
  <c r="P729" i="2"/>
  <c r="BI724" i="2"/>
  <c r="BH724" i="2"/>
  <c r="BG724" i="2"/>
  <c r="BF724" i="2"/>
  <c r="T724" i="2"/>
  <c r="R724" i="2"/>
  <c r="P724" i="2"/>
  <c r="BI720" i="2"/>
  <c r="BH720" i="2"/>
  <c r="BG720" i="2"/>
  <c r="BF720" i="2"/>
  <c r="T720" i="2"/>
  <c r="R720" i="2"/>
  <c r="P720" i="2"/>
  <c r="BI715" i="2"/>
  <c r="BH715" i="2"/>
  <c r="BG715" i="2"/>
  <c r="BF715" i="2"/>
  <c r="T715" i="2"/>
  <c r="R715" i="2"/>
  <c r="P715" i="2"/>
  <c r="BI710" i="2"/>
  <c r="BH710" i="2"/>
  <c r="BG710" i="2"/>
  <c r="BF710" i="2"/>
  <c r="T710" i="2"/>
  <c r="R710" i="2"/>
  <c r="P710" i="2"/>
  <c r="BI705" i="2"/>
  <c r="BH705" i="2"/>
  <c r="BG705" i="2"/>
  <c r="BF705" i="2"/>
  <c r="T705" i="2"/>
  <c r="R705" i="2"/>
  <c r="P705" i="2"/>
  <c r="BI692" i="2"/>
  <c r="BH692" i="2"/>
  <c r="BG692" i="2"/>
  <c r="BF692" i="2"/>
  <c r="T692" i="2"/>
  <c r="R692" i="2"/>
  <c r="P692" i="2"/>
  <c r="BI688" i="2"/>
  <c r="BH688" i="2"/>
  <c r="BG688" i="2"/>
  <c r="BF688" i="2"/>
  <c r="T688" i="2"/>
  <c r="R688" i="2"/>
  <c r="P688" i="2"/>
  <c r="BI683" i="2"/>
  <c r="BH683" i="2"/>
  <c r="BG683" i="2"/>
  <c r="BF683" i="2"/>
  <c r="T683" i="2"/>
  <c r="R683" i="2"/>
  <c r="P683" i="2"/>
  <c r="BI679" i="2"/>
  <c r="BH679" i="2"/>
  <c r="BG679" i="2"/>
  <c r="BF679" i="2"/>
  <c r="T679" i="2"/>
  <c r="R679" i="2"/>
  <c r="P679" i="2"/>
  <c r="BI675" i="2"/>
  <c r="BH675" i="2"/>
  <c r="BG675" i="2"/>
  <c r="BF675" i="2"/>
  <c r="T675" i="2"/>
  <c r="R675" i="2"/>
  <c r="P675" i="2"/>
  <c r="BI671" i="2"/>
  <c r="BH671" i="2"/>
  <c r="BG671" i="2"/>
  <c r="BF671" i="2"/>
  <c r="T671" i="2"/>
  <c r="R671" i="2"/>
  <c r="P671" i="2"/>
  <c r="BI667" i="2"/>
  <c r="BH667" i="2"/>
  <c r="BG667" i="2"/>
  <c r="BF667" i="2"/>
  <c r="T667" i="2"/>
  <c r="R667" i="2"/>
  <c r="P667" i="2"/>
  <c r="BI663" i="2"/>
  <c r="BH663" i="2"/>
  <c r="BG663" i="2"/>
  <c r="BF663" i="2"/>
  <c r="T663" i="2"/>
  <c r="R663" i="2"/>
  <c r="P663" i="2"/>
  <c r="BI658" i="2"/>
  <c r="BH658" i="2"/>
  <c r="BG658" i="2"/>
  <c r="BF658" i="2"/>
  <c r="T658" i="2"/>
  <c r="R658" i="2"/>
  <c r="P658" i="2"/>
  <c r="BI654" i="2"/>
  <c r="BH654" i="2"/>
  <c r="BG654" i="2"/>
  <c r="BF654" i="2"/>
  <c r="T654" i="2"/>
  <c r="R654" i="2"/>
  <c r="P654" i="2"/>
  <c r="BI651" i="2"/>
  <c r="BH651" i="2"/>
  <c r="BG651" i="2"/>
  <c r="BF651" i="2"/>
  <c r="T651" i="2"/>
  <c r="R651" i="2"/>
  <c r="P651" i="2"/>
  <c r="BI649" i="2"/>
  <c r="BH649" i="2"/>
  <c r="BG649" i="2"/>
  <c r="BF649" i="2"/>
  <c r="T649" i="2"/>
  <c r="R649" i="2"/>
  <c r="P649" i="2"/>
  <c r="BI645" i="2"/>
  <c r="BH645" i="2"/>
  <c r="BG645" i="2"/>
  <c r="BF645" i="2"/>
  <c r="T645" i="2"/>
  <c r="R645" i="2"/>
  <c r="P645" i="2"/>
  <c r="BI639" i="2"/>
  <c r="BH639" i="2"/>
  <c r="BG639" i="2"/>
  <c r="BF639" i="2"/>
  <c r="T639" i="2"/>
  <c r="R639" i="2"/>
  <c r="P639" i="2"/>
  <c r="BI635" i="2"/>
  <c r="BH635" i="2"/>
  <c r="BG635" i="2"/>
  <c r="BF635" i="2"/>
  <c r="T635" i="2"/>
  <c r="R635" i="2"/>
  <c r="P635" i="2"/>
  <c r="BI631" i="2"/>
  <c r="BH631" i="2"/>
  <c r="BG631" i="2"/>
  <c r="BF631" i="2"/>
  <c r="T631" i="2"/>
  <c r="R631" i="2"/>
  <c r="P631" i="2"/>
  <c r="BI627" i="2"/>
  <c r="BH627" i="2"/>
  <c r="BG627" i="2"/>
  <c r="BF627" i="2"/>
  <c r="T627" i="2"/>
  <c r="R627" i="2"/>
  <c r="P627" i="2"/>
  <c r="BI623" i="2"/>
  <c r="BH623" i="2"/>
  <c r="BG623" i="2"/>
  <c r="BF623" i="2"/>
  <c r="T623" i="2"/>
  <c r="R623" i="2"/>
  <c r="P623" i="2"/>
  <c r="BI619" i="2"/>
  <c r="BH619" i="2"/>
  <c r="BG619" i="2"/>
  <c r="BF619" i="2"/>
  <c r="T619" i="2"/>
  <c r="R619" i="2"/>
  <c r="P619" i="2"/>
  <c r="BI615" i="2"/>
  <c r="BH615" i="2"/>
  <c r="BG615" i="2"/>
  <c r="BF615" i="2"/>
  <c r="T615" i="2"/>
  <c r="R615" i="2"/>
  <c r="P615" i="2"/>
  <c r="BI611" i="2"/>
  <c r="BH611" i="2"/>
  <c r="BG611" i="2"/>
  <c r="BF611" i="2"/>
  <c r="T611" i="2"/>
  <c r="R611" i="2"/>
  <c r="P611" i="2"/>
  <c r="BI605" i="2"/>
  <c r="BH605" i="2"/>
  <c r="BG605" i="2"/>
  <c r="BF605" i="2"/>
  <c r="T605" i="2"/>
  <c r="R605" i="2"/>
  <c r="P605" i="2"/>
  <c r="BI601" i="2"/>
  <c r="BH601" i="2"/>
  <c r="BG601" i="2"/>
  <c r="BF601" i="2"/>
  <c r="T601" i="2"/>
  <c r="R601" i="2"/>
  <c r="P601" i="2"/>
  <c r="BI597" i="2"/>
  <c r="BH597" i="2"/>
  <c r="BG597" i="2"/>
  <c r="BF597" i="2"/>
  <c r="T597" i="2"/>
  <c r="R597" i="2"/>
  <c r="P597" i="2"/>
  <c r="BI593" i="2"/>
  <c r="BH593" i="2"/>
  <c r="BG593" i="2"/>
  <c r="BF593" i="2"/>
  <c r="T593" i="2"/>
  <c r="R593" i="2"/>
  <c r="P593" i="2"/>
  <c r="BI589" i="2"/>
  <c r="BH589" i="2"/>
  <c r="BG589" i="2"/>
  <c r="BF589" i="2"/>
  <c r="T589" i="2"/>
  <c r="R589" i="2"/>
  <c r="P589" i="2"/>
  <c r="BI583" i="2"/>
  <c r="BH583" i="2"/>
  <c r="BG583" i="2"/>
  <c r="BF583" i="2"/>
  <c r="T583" i="2"/>
  <c r="R583" i="2"/>
  <c r="P583" i="2"/>
  <c r="BI578" i="2"/>
  <c r="BH578" i="2"/>
  <c r="BG578" i="2"/>
  <c r="BF578" i="2"/>
  <c r="T578" i="2"/>
  <c r="R578" i="2"/>
  <c r="P578" i="2"/>
  <c r="BI572" i="2"/>
  <c r="BH572" i="2"/>
  <c r="BG572" i="2"/>
  <c r="BF572" i="2"/>
  <c r="T572" i="2"/>
  <c r="R572" i="2"/>
  <c r="P572" i="2"/>
  <c r="BI567" i="2"/>
  <c r="BH567" i="2"/>
  <c r="BG567" i="2"/>
  <c r="BF567" i="2"/>
  <c r="T567" i="2"/>
  <c r="R567" i="2"/>
  <c r="P567" i="2"/>
  <c r="BI561" i="2"/>
  <c r="BH561" i="2"/>
  <c r="BG561" i="2"/>
  <c r="BF561" i="2"/>
  <c r="T561" i="2"/>
  <c r="R561" i="2"/>
  <c r="P561" i="2"/>
  <c r="BI556" i="2"/>
  <c r="BH556" i="2"/>
  <c r="BG556" i="2"/>
  <c r="BF556" i="2"/>
  <c r="T556" i="2"/>
  <c r="R556" i="2"/>
  <c r="P556" i="2"/>
  <c r="P551" i="2" s="1"/>
  <c r="BI552" i="2"/>
  <c r="BH552" i="2"/>
  <c r="BG552" i="2"/>
  <c r="BF552" i="2"/>
  <c r="T552" i="2"/>
  <c r="R552" i="2"/>
  <c r="P552" i="2"/>
  <c r="BI549" i="2"/>
  <c r="BH549" i="2"/>
  <c r="BG549" i="2"/>
  <c r="BF549" i="2"/>
  <c r="T549" i="2"/>
  <c r="R549" i="2"/>
  <c r="P549" i="2"/>
  <c r="BI547" i="2"/>
  <c r="BH547" i="2"/>
  <c r="BG547" i="2"/>
  <c r="BF547" i="2"/>
  <c r="T547" i="2"/>
  <c r="R547" i="2"/>
  <c r="P547" i="2"/>
  <c r="BI542" i="2"/>
  <c r="BH542" i="2"/>
  <c r="BG542" i="2"/>
  <c r="BF542" i="2"/>
  <c r="T542" i="2"/>
  <c r="R542" i="2"/>
  <c r="P542" i="2"/>
  <c r="BI538" i="2"/>
  <c r="BH538" i="2"/>
  <c r="BG538" i="2"/>
  <c r="BF538" i="2"/>
  <c r="T538" i="2"/>
  <c r="R538" i="2"/>
  <c r="P538" i="2"/>
  <c r="BI535" i="2"/>
  <c r="BH535" i="2"/>
  <c r="BG535" i="2"/>
  <c r="BF535" i="2"/>
  <c r="T535" i="2"/>
  <c r="R535" i="2"/>
  <c r="P535" i="2"/>
  <c r="BI533" i="2"/>
  <c r="BH533" i="2"/>
  <c r="BG533" i="2"/>
  <c r="BF533" i="2"/>
  <c r="T533" i="2"/>
  <c r="R533" i="2"/>
  <c r="P533" i="2"/>
  <c r="BI528" i="2"/>
  <c r="BH528" i="2"/>
  <c r="BG528" i="2"/>
  <c r="BF528" i="2"/>
  <c r="T528" i="2"/>
  <c r="R528" i="2"/>
  <c r="P528" i="2"/>
  <c r="BI523" i="2"/>
  <c r="BH523" i="2"/>
  <c r="BG523" i="2"/>
  <c r="BF523" i="2"/>
  <c r="T523" i="2"/>
  <c r="R523" i="2"/>
  <c r="P523" i="2"/>
  <c r="BI519" i="2"/>
  <c r="BH519" i="2"/>
  <c r="BG519" i="2"/>
  <c r="BF519" i="2"/>
  <c r="T519" i="2"/>
  <c r="R519" i="2"/>
  <c r="P519" i="2"/>
  <c r="BI517" i="2"/>
  <c r="BH517" i="2"/>
  <c r="BG517" i="2"/>
  <c r="BF517" i="2"/>
  <c r="T517" i="2"/>
  <c r="R517" i="2"/>
  <c r="P517" i="2"/>
  <c r="BI515" i="2"/>
  <c r="BH515" i="2"/>
  <c r="BG515" i="2"/>
  <c r="BF515" i="2"/>
  <c r="T515" i="2"/>
  <c r="R515" i="2"/>
  <c r="P515" i="2"/>
  <c r="BI513" i="2"/>
  <c r="BH513" i="2"/>
  <c r="BG513" i="2"/>
  <c r="BF513" i="2"/>
  <c r="T513" i="2"/>
  <c r="R513" i="2"/>
  <c r="P513" i="2"/>
  <c r="BI508" i="2"/>
  <c r="BH508" i="2"/>
  <c r="BG508" i="2"/>
  <c r="BF508" i="2"/>
  <c r="T508" i="2"/>
  <c r="R508" i="2"/>
  <c r="P508" i="2"/>
  <c r="BI506" i="2"/>
  <c r="BH506" i="2"/>
  <c r="BG506" i="2"/>
  <c r="BF506" i="2"/>
  <c r="T506" i="2"/>
  <c r="R506" i="2"/>
  <c r="P506" i="2"/>
  <c r="BI501" i="2"/>
  <c r="BH501" i="2"/>
  <c r="BG501" i="2"/>
  <c r="BF501" i="2"/>
  <c r="T501" i="2"/>
  <c r="R501" i="2"/>
  <c r="P501" i="2"/>
  <c r="BI496" i="2"/>
  <c r="BH496" i="2"/>
  <c r="BG496" i="2"/>
  <c r="BF496" i="2"/>
  <c r="T496" i="2"/>
  <c r="R496" i="2"/>
  <c r="P496" i="2"/>
  <c r="BI491" i="2"/>
  <c r="BH491" i="2"/>
  <c r="BG491" i="2"/>
  <c r="BF491" i="2"/>
  <c r="T491" i="2"/>
  <c r="R491" i="2"/>
  <c r="P491" i="2"/>
  <c r="BI488" i="2"/>
  <c r="BH488" i="2"/>
  <c r="BG488" i="2"/>
  <c r="BF488" i="2"/>
  <c r="T488" i="2"/>
  <c r="R488" i="2"/>
  <c r="P488" i="2"/>
  <c r="BI486" i="2"/>
  <c r="BH486" i="2"/>
  <c r="BG486" i="2"/>
  <c r="BF486" i="2"/>
  <c r="T486" i="2"/>
  <c r="R486" i="2"/>
  <c r="P486" i="2"/>
  <c r="BI484" i="2"/>
  <c r="BH484" i="2"/>
  <c r="BG484" i="2"/>
  <c r="BF484" i="2"/>
  <c r="T484" i="2"/>
  <c r="R484" i="2"/>
  <c r="P484" i="2"/>
  <c r="BI480" i="2"/>
  <c r="BH480" i="2"/>
  <c r="BG480" i="2"/>
  <c r="BF480" i="2"/>
  <c r="T480" i="2"/>
  <c r="R480" i="2"/>
  <c r="P480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7" i="2"/>
  <c r="BH467" i="2"/>
  <c r="BG467" i="2"/>
  <c r="BF467" i="2"/>
  <c r="T467" i="2"/>
  <c r="T466" i="2" s="1"/>
  <c r="R467" i="2"/>
  <c r="R466" i="2" s="1"/>
  <c r="P467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49" i="2"/>
  <c r="BH449" i="2"/>
  <c r="BG449" i="2"/>
  <c r="BF449" i="2"/>
  <c r="T449" i="2"/>
  <c r="R449" i="2"/>
  <c r="P449" i="2"/>
  <c r="BI445" i="2"/>
  <c r="BH445" i="2"/>
  <c r="BG445" i="2"/>
  <c r="BF445" i="2"/>
  <c r="T445" i="2"/>
  <c r="R445" i="2"/>
  <c r="P445" i="2"/>
  <c r="BI441" i="2"/>
  <c r="BH441" i="2"/>
  <c r="BG441" i="2"/>
  <c r="BF441" i="2"/>
  <c r="T441" i="2"/>
  <c r="R441" i="2"/>
  <c r="P441" i="2"/>
  <c r="BI437" i="2"/>
  <c r="BH437" i="2"/>
  <c r="BG437" i="2"/>
  <c r="BF437" i="2"/>
  <c r="T437" i="2"/>
  <c r="R437" i="2"/>
  <c r="P437" i="2"/>
  <c r="BI428" i="2"/>
  <c r="BH428" i="2"/>
  <c r="BG428" i="2"/>
  <c r="BF428" i="2"/>
  <c r="T428" i="2"/>
  <c r="R428" i="2"/>
  <c r="P428" i="2"/>
  <c r="BI424" i="2"/>
  <c r="BH424" i="2"/>
  <c r="BG424" i="2"/>
  <c r="BF424" i="2"/>
  <c r="T424" i="2"/>
  <c r="R424" i="2"/>
  <c r="P424" i="2"/>
  <c r="BI420" i="2"/>
  <c r="BH420" i="2"/>
  <c r="BG420" i="2"/>
  <c r="BF420" i="2"/>
  <c r="T420" i="2"/>
  <c r="R420" i="2"/>
  <c r="P420" i="2"/>
  <c r="BI416" i="2"/>
  <c r="BH416" i="2"/>
  <c r="BG416" i="2"/>
  <c r="BF416" i="2"/>
  <c r="T416" i="2"/>
  <c r="R416" i="2"/>
  <c r="P416" i="2"/>
  <c r="BI410" i="2"/>
  <c r="BH410" i="2"/>
  <c r="BG410" i="2"/>
  <c r="BF410" i="2"/>
  <c r="T410" i="2"/>
  <c r="R410" i="2"/>
  <c r="P410" i="2"/>
  <c r="BI404" i="2"/>
  <c r="BH404" i="2"/>
  <c r="BG404" i="2"/>
  <c r="BF404" i="2"/>
  <c r="T404" i="2"/>
  <c r="R404" i="2"/>
  <c r="P404" i="2"/>
  <c r="BI400" i="2"/>
  <c r="BH400" i="2"/>
  <c r="BG400" i="2"/>
  <c r="BF400" i="2"/>
  <c r="T400" i="2"/>
  <c r="R400" i="2"/>
  <c r="P400" i="2"/>
  <c r="BI396" i="2"/>
  <c r="BH396" i="2"/>
  <c r="BG396" i="2"/>
  <c r="BF396" i="2"/>
  <c r="T396" i="2"/>
  <c r="R396" i="2"/>
  <c r="P396" i="2"/>
  <c r="BI388" i="2"/>
  <c r="BH388" i="2"/>
  <c r="BG388" i="2"/>
  <c r="BF388" i="2"/>
  <c r="T388" i="2"/>
  <c r="R388" i="2"/>
  <c r="P388" i="2"/>
  <c r="BI384" i="2"/>
  <c r="BH384" i="2"/>
  <c r="BG384" i="2"/>
  <c r="BF384" i="2"/>
  <c r="T384" i="2"/>
  <c r="R384" i="2"/>
  <c r="P384" i="2"/>
  <c r="BI380" i="2"/>
  <c r="BH380" i="2"/>
  <c r="BG380" i="2"/>
  <c r="BF380" i="2"/>
  <c r="T380" i="2"/>
  <c r="R380" i="2"/>
  <c r="P380" i="2"/>
  <c r="BI375" i="2"/>
  <c r="BH375" i="2"/>
  <c r="BG375" i="2"/>
  <c r="BF375" i="2"/>
  <c r="T375" i="2"/>
  <c r="R375" i="2"/>
  <c r="P375" i="2"/>
  <c r="BI370" i="2"/>
  <c r="BH370" i="2"/>
  <c r="BG370" i="2"/>
  <c r="BF370" i="2"/>
  <c r="T370" i="2"/>
  <c r="R370" i="2"/>
  <c r="P370" i="2"/>
  <c r="BI363" i="2"/>
  <c r="BH363" i="2"/>
  <c r="BG363" i="2"/>
  <c r="BF363" i="2"/>
  <c r="T363" i="2"/>
  <c r="R363" i="2"/>
  <c r="P363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46" i="2"/>
  <c r="BH346" i="2"/>
  <c r="BG346" i="2"/>
  <c r="BF346" i="2"/>
  <c r="T346" i="2"/>
  <c r="R346" i="2"/>
  <c r="P346" i="2"/>
  <c r="BI341" i="2"/>
  <c r="BH341" i="2"/>
  <c r="BG341" i="2"/>
  <c r="BF341" i="2"/>
  <c r="T341" i="2"/>
  <c r="R341" i="2"/>
  <c r="P341" i="2"/>
  <c r="BI336" i="2"/>
  <c r="BH336" i="2"/>
  <c r="BG336" i="2"/>
  <c r="BF336" i="2"/>
  <c r="T336" i="2"/>
  <c r="R336" i="2"/>
  <c r="P336" i="2"/>
  <c r="BI332" i="2"/>
  <c r="BH332" i="2"/>
  <c r="BG332" i="2"/>
  <c r="BF332" i="2"/>
  <c r="T332" i="2"/>
  <c r="R332" i="2"/>
  <c r="P332" i="2"/>
  <c r="BI317" i="2"/>
  <c r="BH317" i="2"/>
  <c r="BG317" i="2"/>
  <c r="BF317" i="2"/>
  <c r="T317" i="2"/>
  <c r="R317" i="2"/>
  <c r="P317" i="2"/>
  <c r="BI313" i="2"/>
  <c r="BH313" i="2"/>
  <c r="BG313" i="2"/>
  <c r="BF313" i="2"/>
  <c r="T313" i="2"/>
  <c r="R313" i="2"/>
  <c r="P313" i="2"/>
  <c r="BI309" i="2"/>
  <c r="BH309" i="2"/>
  <c r="BG309" i="2"/>
  <c r="BF309" i="2"/>
  <c r="T309" i="2"/>
  <c r="R309" i="2"/>
  <c r="P309" i="2"/>
  <c r="BI305" i="2"/>
  <c r="BH305" i="2"/>
  <c r="BG305" i="2"/>
  <c r="BF305" i="2"/>
  <c r="T305" i="2"/>
  <c r="R305" i="2"/>
  <c r="P305" i="2"/>
  <c r="BI301" i="2"/>
  <c r="BH301" i="2"/>
  <c r="BG301" i="2"/>
  <c r="BF301" i="2"/>
  <c r="T301" i="2"/>
  <c r="R301" i="2"/>
  <c r="P301" i="2"/>
  <c r="BI297" i="2"/>
  <c r="BH297" i="2"/>
  <c r="BG297" i="2"/>
  <c r="BF297" i="2"/>
  <c r="T297" i="2"/>
  <c r="R297" i="2"/>
  <c r="P297" i="2"/>
  <c r="BI293" i="2"/>
  <c r="BH293" i="2"/>
  <c r="BG293" i="2"/>
  <c r="BF293" i="2"/>
  <c r="T293" i="2"/>
  <c r="R293" i="2"/>
  <c r="P293" i="2"/>
  <c r="BI288" i="2"/>
  <c r="BH288" i="2"/>
  <c r="BG288" i="2"/>
  <c r="BF288" i="2"/>
  <c r="T288" i="2"/>
  <c r="R288" i="2"/>
  <c r="P288" i="2"/>
  <c r="BI284" i="2"/>
  <c r="BH284" i="2"/>
  <c r="BG284" i="2"/>
  <c r="BF284" i="2"/>
  <c r="T284" i="2"/>
  <c r="R284" i="2"/>
  <c r="P284" i="2"/>
  <c r="BI279" i="2"/>
  <c r="BH279" i="2"/>
  <c r="BG279" i="2"/>
  <c r="BF279" i="2"/>
  <c r="T279" i="2"/>
  <c r="R279" i="2"/>
  <c r="P279" i="2"/>
  <c r="BI275" i="2"/>
  <c r="BH275" i="2"/>
  <c r="BG275" i="2"/>
  <c r="BF275" i="2"/>
  <c r="T275" i="2"/>
  <c r="R275" i="2"/>
  <c r="P275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3" i="2"/>
  <c r="BH263" i="2"/>
  <c r="BG263" i="2"/>
  <c r="BF263" i="2"/>
  <c r="T263" i="2"/>
  <c r="R263" i="2"/>
  <c r="P263" i="2"/>
  <c r="BI256" i="2"/>
  <c r="BH256" i="2"/>
  <c r="BG256" i="2"/>
  <c r="BF256" i="2"/>
  <c r="T256" i="2"/>
  <c r="R256" i="2"/>
  <c r="P256" i="2"/>
  <c r="BI249" i="2"/>
  <c r="BH249" i="2"/>
  <c r="BG249" i="2"/>
  <c r="BF249" i="2"/>
  <c r="T249" i="2"/>
  <c r="R249" i="2"/>
  <c r="P249" i="2"/>
  <c r="BI237" i="2"/>
  <c r="BH237" i="2"/>
  <c r="BG237" i="2"/>
  <c r="BF237" i="2"/>
  <c r="T237" i="2"/>
  <c r="R237" i="2"/>
  <c r="P237" i="2"/>
  <c r="BI224" i="2"/>
  <c r="BH224" i="2"/>
  <c r="BG224" i="2"/>
  <c r="BF224" i="2"/>
  <c r="T224" i="2"/>
  <c r="R224" i="2"/>
  <c r="P224" i="2"/>
  <c r="BI214" i="2"/>
  <c r="BH214" i="2"/>
  <c r="BG214" i="2"/>
  <c r="BF214" i="2"/>
  <c r="T214" i="2"/>
  <c r="R214" i="2"/>
  <c r="P214" i="2"/>
  <c r="BI209" i="2"/>
  <c r="BH209" i="2"/>
  <c r="BG209" i="2"/>
  <c r="BF209" i="2"/>
  <c r="T209" i="2"/>
  <c r="R209" i="2"/>
  <c r="P209" i="2"/>
  <c r="BI194" i="2"/>
  <c r="BH194" i="2"/>
  <c r="BG194" i="2"/>
  <c r="BF194" i="2"/>
  <c r="T194" i="2"/>
  <c r="R194" i="2"/>
  <c r="P194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R179" i="2"/>
  <c r="P179" i="2"/>
  <c r="BI175" i="2"/>
  <c r="BH175" i="2"/>
  <c r="BG175" i="2"/>
  <c r="BF175" i="2"/>
  <c r="T175" i="2"/>
  <c r="R175" i="2"/>
  <c r="P175" i="2"/>
  <c r="BI167" i="2"/>
  <c r="BH167" i="2"/>
  <c r="BG167" i="2"/>
  <c r="BF167" i="2"/>
  <c r="T167" i="2"/>
  <c r="R167" i="2"/>
  <c r="P167" i="2"/>
  <c r="BI158" i="2"/>
  <c r="BH158" i="2"/>
  <c r="BG158" i="2"/>
  <c r="BF158" i="2"/>
  <c r="T158" i="2"/>
  <c r="R158" i="2"/>
  <c r="P158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J138" i="2"/>
  <c r="J137" i="2"/>
  <c r="F135" i="2"/>
  <c r="E133" i="2"/>
  <c r="J92" i="2"/>
  <c r="J91" i="2"/>
  <c r="F89" i="2"/>
  <c r="E87" i="2"/>
  <c r="J18" i="2"/>
  <c r="E18" i="2"/>
  <c r="F138" i="2"/>
  <c r="J17" i="2"/>
  <c r="J15" i="2"/>
  <c r="E15" i="2"/>
  <c r="F137" i="2" s="1"/>
  <c r="J14" i="2"/>
  <c r="J12" i="2"/>
  <c r="J135" i="2" s="1"/>
  <c r="E7" i="2"/>
  <c r="E131" i="2"/>
  <c r="L90" i="1"/>
  <c r="AM90" i="1"/>
  <c r="AM89" i="1"/>
  <c r="L89" i="1"/>
  <c r="AM87" i="1"/>
  <c r="L87" i="1"/>
  <c r="L85" i="1"/>
  <c r="L84" i="1"/>
  <c r="J810" i="2"/>
  <c r="J793" i="2"/>
  <c r="J688" i="2"/>
  <c r="BK635" i="2"/>
  <c r="BK583" i="2"/>
  <c r="J346" i="2"/>
  <c r="J279" i="2"/>
  <c r="J144" i="2"/>
  <c r="BK762" i="2"/>
  <c r="BK667" i="2"/>
  <c r="BK611" i="2"/>
  <c r="BK473" i="2"/>
  <c r="BK416" i="2"/>
  <c r="J359" i="2"/>
  <c r="BK256" i="2"/>
  <c r="BK754" i="2"/>
  <c r="BK627" i="2"/>
  <c r="BK456" i="2"/>
  <c r="J420" i="2"/>
  <c r="J284" i="2"/>
  <c r="J179" i="2"/>
  <c r="BK802" i="2"/>
  <c r="BK552" i="2"/>
  <c r="J441" i="2"/>
  <c r="BK346" i="2"/>
  <c r="J209" i="2"/>
  <c r="BK823" i="2"/>
  <c r="BK793" i="2"/>
  <c r="BK750" i="2"/>
  <c r="J561" i="2"/>
  <c r="J538" i="2"/>
  <c r="J458" i="2"/>
  <c r="J332" i="2"/>
  <c r="J224" i="2"/>
  <c r="BK892" i="2"/>
  <c r="J880" i="2"/>
  <c r="BK858" i="2"/>
  <c r="BK851" i="2"/>
  <c r="J831" i="2"/>
  <c r="J808" i="2"/>
  <c r="J589" i="2"/>
  <c r="J535" i="2"/>
  <c r="J473" i="2"/>
  <c r="J428" i="2"/>
  <c r="J313" i="2"/>
  <c r="J823" i="2"/>
  <c r="J627" i="2"/>
  <c r="BK464" i="2"/>
  <c r="J288" i="2"/>
  <c r="BK237" i="2"/>
  <c r="BK756" i="2"/>
  <c r="BK651" i="2"/>
  <c r="J506" i="2"/>
  <c r="J475" i="2"/>
  <c r="J317" i="2"/>
  <c r="BK187" i="2"/>
  <c r="BK210" i="3"/>
  <c r="BK170" i="3"/>
  <c r="BK220" i="3"/>
  <c r="J174" i="3"/>
  <c r="J133" i="3"/>
  <c r="J222" i="3"/>
  <c r="BK192" i="3"/>
  <c r="BK254" i="3"/>
  <c r="J170" i="3"/>
  <c r="J131" i="3"/>
  <c r="J277" i="3"/>
  <c r="J246" i="3"/>
  <c r="BK196" i="3"/>
  <c r="BK186" i="3"/>
  <c r="J166" i="3"/>
  <c r="J274" i="3"/>
  <c r="BK200" i="3"/>
  <c r="J178" i="3"/>
  <c r="BK142" i="3"/>
  <c r="J252" i="3"/>
  <c r="J232" i="3"/>
  <c r="J162" i="3"/>
  <c r="BK224" i="4"/>
  <c r="BK187" i="4"/>
  <c r="J174" i="4"/>
  <c r="J135" i="4"/>
  <c r="J209" i="4"/>
  <c r="BK241" i="4"/>
  <c r="J201" i="4"/>
  <c r="BK172" i="4"/>
  <c r="BK157" i="4"/>
  <c r="J228" i="4"/>
  <c r="BK228" i="4"/>
  <c r="J191" i="4"/>
  <c r="BK254" i="4"/>
  <c r="J218" i="4"/>
  <c r="J189" i="4"/>
  <c r="BK197" i="4"/>
  <c r="BK179" i="4"/>
  <c r="J236" i="4"/>
  <c r="BK199" i="4"/>
  <c r="BK151" i="4"/>
  <c r="BK250" i="5"/>
  <c r="J233" i="5"/>
  <c r="BK281" i="5"/>
  <c r="BK214" i="5"/>
  <c r="BK143" i="5"/>
  <c r="J265" i="5"/>
  <c r="BK297" i="5"/>
  <c r="BK269" i="5"/>
  <c r="J218" i="5"/>
  <c r="BK176" i="5"/>
  <c r="J239" i="5"/>
  <c r="J182" i="5"/>
  <c r="BK164" i="5"/>
  <c r="J806" i="2"/>
  <c r="BK778" i="2"/>
  <c r="J556" i="2"/>
  <c r="BK513" i="2"/>
  <c r="BK336" i="2"/>
  <c r="J297" i="2"/>
  <c r="J214" i="2"/>
  <c r="BK800" i="2"/>
  <c r="BK649" i="2"/>
  <c r="BK519" i="2"/>
  <c r="BK491" i="2"/>
  <c r="BK424" i="2"/>
  <c r="BK400" i="2"/>
  <c r="BK148" i="2"/>
  <c r="J715" i="2"/>
  <c r="J513" i="2"/>
  <c r="BK458" i="2"/>
  <c r="J437" i="2"/>
  <c r="BK363" i="2"/>
  <c r="J800" i="2"/>
  <c r="J729" i="2"/>
  <c r="J649" i="2"/>
  <c r="J501" i="2"/>
  <c r="BK404" i="2"/>
  <c r="J237" i="2"/>
  <c r="BK782" i="2"/>
  <c r="J745" i="2"/>
  <c r="BK683" i="2"/>
  <c r="BK615" i="2"/>
  <c r="BK549" i="2"/>
  <c r="BK515" i="2"/>
  <c r="BK144" i="2"/>
  <c r="BK886" i="2"/>
  <c r="BK880" i="2"/>
  <c r="BK865" i="2"/>
  <c r="BK864" i="2" s="1"/>
  <c r="J864" i="2" s="1"/>
  <c r="J114" i="2" s="1"/>
  <c r="J853" i="2"/>
  <c r="BK846" i="2"/>
  <c r="J825" i="2"/>
  <c r="BK688" i="2"/>
  <c r="J593" i="2"/>
  <c r="BK572" i="2"/>
  <c r="J515" i="2"/>
  <c r="J341" i="2"/>
  <c r="J774" i="2"/>
  <c r="J758" i="2"/>
  <c r="BK692" i="2"/>
  <c r="BK538" i="2"/>
  <c r="J400" i="2"/>
  <c r="J782" i="2"/>
  <c r="BK679" i="2"/>
  <c r="J631" i="2"/>
  <c r="J597" i="2"/>
  <c r="J552" i="2"/>
  <c r="BK486" i="2"/>
  <c r="BK279" i="2"/>
  <c r="BK246" i="3"/>
  <c r="J196" i="3"/>
  <c r="BK156" i="3"/>
  <c r="BK263" i="3"/>
  <c r="BK248" i="3"/>
  <c r="J208" i="3"/>
  <c r="BK250" i="3"/>
  <c r="BK206" i="3"/>
  <c r="BK184" i="3"/>
  <c r="J244" i="3"/>
  <c r="J224" i="3"/>
  <c r="J144" i="3"/>
  <c r="BK240" i="3"/>
  <c r="J190" i="3"/>
  <c r="BK162" i="3"/>
  <c r="BK224" i="3"/>
  <c r="BK137" i="3"/>
  <c r="BK208" i="3"/>
  <c r="J154" i="3"/>
  <c r="BK140" i="3"/>
  <c r="J248" i="3"/>
  <c r="BK218" i="3"/>
  <c r="J200" i="3"/>
  <c r="BK172" i="3"/>
  <c r="BK152" i="3"/>
  <c r="BK155" i="4"/>
  <c r="BK251" i="4"/>
  <c r="BK207" i="4"/>
  <c r="J183" i="4"/>
  <c r="BK245" i="4"/>
  <c r="BK218" i="4"/>
  <c r="J159" i="4"/>
  <c r="J205" i="4"/>
  <c r="BK226" i="4"/>
  <c r="J179" i="4"/>
  <c r="BK193" i="4"/>
  <c r="J166" i="4"/>
  <c r="BK222" i="4"/>
  <c r="BK185" i="4"/>
  <c r="J163" i="4"/>
  <c r="BK294" i="5"/>
  <c r="J220" i="5"/>
  <c r="J269" i="5"/>
  <c r="BK220" i="5"/>
  <c r="BK255" i="5"/>
  <c r="J209" i="5"/>
  <c r="BK195" i="5"/>
  <c r="BK189" i="5"/>
  <c r="J164" i="5"/>
  <c r="J137" i="5"/>
  <c r="J288" i="5"/>
  <c r="J281" i="5"/>
  <c r="J279" i="5"/>
  <c r="J255" i="5"/>
  <c r="BK209" i="5"/>
  <c r="J277" i="5"/>
  <c r="BK225" i="5"/>
  <c r="J267" i="5"/>
  <c r="J250" i="5"/>
  <c r="J200" i="5"/>
  <c r="BK285" i="5"/>
  <c r="BK206" i="5"/>
  <c r="J166" i="5"/>
  <c r="BK804" i="2"/>
  <c r="J651" i="2"/>
  <c r="BK597" i="2"/>
  <c r="J533" i="2"/>
  <c r="BK488" i="2"/>
  <c r="BK332" i="2"/>
  <c r="J189" i="2"/>
  <c r="BK788" i="2"/>
  <c r="BK747" i="2"/>
  <c r="J671" i="2"/>
  <c r="BK547" i="2"/>
  <c r="J496" i="2"/>
  <c r="BK370" i="2"/>
  <c r="BK179" i="2"/>
  <c r="BK831" i="2"/>
  <c r="BK645" i="2"/>
  <c r="J523" i="2"/>
  <c r="J471" i="2"/>
  <c r="J396" i="2"/>
  <c r="BK263" i="2"/>
  <c r="J148" i="2"/>
  <c r="J754" i="2"/>
  <c r="J667" i="2"/>
  <c r="BK528" i="2"/>
  <c r="BK375" i="2"/>
  <c r="J267" i="2"/>
  <c r="AS94" i="1"/>
  <c r="BK663" i="2"/>
  <c r="J567" i="2"/>
  <c r="BK420" i="2"/>
  <c r="BK317" i="2"/>
  <c r="BK209" i="2"/>
  <c r="J889" i="2"/>
  <c r="J883" i="2"/>
  <c r="J865" i="2"/>
  <c r="BK835" i="2"/>
  <c r="BK810" i="2"/>
  <c r="J788" i="2"/>
  <c r="BK705" i="2"/>
  <c r="J623" i="2"/>
  <c r="BK477" i="2"/>
  <c r="BK437" i="2"/>
  <c r="J375" i="2"/>
  <c r="J249" i="2"/>
  <c r="BK770" i="2"/>
  <c r="J705" i="2"/>
  <c r="BK508" i="2"/>
  <c r="J416" i="2"/>
  <c r="J263" i="2"/>
  <c r="J786" i="2"/>
  <c r="J683" i="2"/>
  <c r="J601" i="2"/>
  <c r="BK535" i="2"/>
  <c r="J477" i="2"/>
  <c r="BK380" i="2"/>
  <c r="BK224" i="2"/>
  <c r="BK230" i="3"/>
  <c r="BK180" i="3"/>
  <c r="BK144" i="3"/>
  <c r="J234" i="3"/>
  <c r="J168" i="3"/>
  <c r="J226" i="3"/>
  <c r="BK204" i="3"/>
  <c r="J137" i="3"/>
  <c r="J240" i="3"/>
  <c r="J283" i="3"/>
  <c r="J263" i="3"/>
  <c r="J228" i="3"/>
  <c r="J194" i="3"/>
  <c r="BK168" i="3"/>
  <c r="BK228" i="3"/>
  <c r="BK271" i="3"/>
  <c r="J206" i="3"/>
  <c r="BK148" i="3"/>
  <c r="BK267" i="3"/>
  <c r="BK234" i="3"/>
  <c r="J204" i="3"/>
  <c r="BK248" i="4"/>
  <c r="BK201" i="4"/>
  <c r="BK143" i="4"/>
  <c r="J248" i="4"/>
  <c r="J187" i="4"/>
  <c r="BK212" i="4"/>
  <c r="BK174" i="4"/>
  <c r="J161" i="4"/>
  <c r="J224" i="4"/>
  <c r="J222" i="4"/>
  <c r="BK148" i="4"/>
  <c r="J214" i="4"/>
  <c r="BK181" i="4"/>
  <c r="BK216" i="4"/>
  <c r="BK141" i="4"/>
  <c r="BK168" i="4"/>
  <c r="BK291" i="5"/>
  <c r="BK233" i="5"/>
  <c r="J158" i="5"/>
  <c r="BK239" i="5"/>
  <c r="BK265" i="5"/>
  <c r="J176" i="5"/>
  <c r="BK223" i="5"/>
  <c r="J225" i="5"/>
  <c r="J297" i="5"/>
  <c r="BK245" i="5"/>
  <c r="BK279" i="5"/>
  <c r="J223" i="5"/>
  <c r="J169" i="5"/>
  <c r="J245" i="5"/>
  <c r="J821" i="2"/>
  <c r="BK739" i="2"/>
  <c r="BK658" i="2"/>
  <c r="BK605" i="2"/>
  <c r="J491" i="2"/>
  <c r="BK357" i="2"/>
  <c r="BK301" i="2"/>
  <c r="BK275" i="2"/>
  <c r="BK167" i="2"/>
  <c r="J770" i="2"/>
  <c r="J658" i="2"/>
  <c r="J542" i="2"/>
  <c r="J449" i="2"/>
  <c r="J404" i="2"/>
  <c r="J301" i="2"/>
  <c r="BK158" i="2"/>
  <c r="J578" i="2"/>
  <c r="J488" i="2"/>
  <c r="BK428" i="2"/>
  <c r="J370" i="2"/>
  <c r="BK214" i="2"/>
  <c r="J724" i="2"/>
  <c r="J645" i="2"/>
  <c r="BK454" i="2"/>
  <c r="J388" i="2"/>
  <c r="BK313" i="2"/>
  <c r="J194" i="2"/>
  <c r="BK821" i="2"/>
  <c r="BK734" i="2"/>
  <c r="BK671" i="2"/>
  <c r="J572" i="2"/>
  <c r="BK523" i="2"/>
  <c r="BK359" i="2"/>
  <c r="BK267" i="2"/>
  <c r="BK889" i="2"/>
  <c r="BK883" i="2"/>
  <c r="J876" i="2"/>
  <c r="BK853" i="2"/>
  <c r="BK840" i="2"/>
  <c r="BK766" i="2"/>
  <c r="BK654" i="2"/>
  <c r="J583" i="2"/>
  <c r="J517" i="2"/>
  <c r="BK462" i="2"/>
  <c r="BK806" i="2"/>
  <c r="J750" i="2"/>
  <c r="BK675" i="2"/>
  <c r="J619" i="2"/>
  <c r="BK449" i="2"/>
  <c r="J269" i="2"/>
  <c r="J167" i="2"/>
  <c r="J654" i="2"/>
  <c r="BK623" i="2"/>
  <c r="BK589" i="2"/>
  <c r="BK496" i="2"/>
  <c r="BK388" i="2"/>
  <c r="BK261" i="3"/>
  <c r="J188" i="3"/>
  <c r="BK133" i="3"/>
  <c r="BK236" i="3"/>
  <c r="J202" i="3"/>
  <c r="J164" i="3"/>
  <c r="J198" i="3"/>
  <c r="BK131" i="3"/>
  <c r="BK232" i="3"/>
  <c r="J158" i="3"/>
  <c r="J280" i="3"/>
  <c r="BK257" i="3"/>
  <c r="BK174" i="3"/>
  <c r="BK244" i="3"/>
  <c r="BK154" i="3"/>
  <c r="BK252" i="3"/>
  <c r="BK190" i="3"/>
  <c r="BK160" i="3"/>
  <c r="J238" i="3"/>
  <c r="J210" i="3"/>
  <c r="BK176" i="3"/>
  <c r="BK158" i="3"/>
  <c r="BK220" i="4"/>
  <c r="J153" i="4"/>
  <c r="J199" i="4"/>
  <c r="BK163" i="4"/>
  <c r="J232" i="4"/>
  <c r="BK189" i="4"/>
  <c r="BK170" i="4"/>
  <c r="J148" i="4"/>
  <c r="BK205" i="4"/>
  <c r="BK135" i="4"/>
  <c r="J257" i="4"/>
  <c r="J234" i="4"/>
  <c r="BK230" i="4"/>
  <c r="J193" i="4"/>
  <c r="BK153" i="4"/>
  <c r="J207" i="4"/>
  <c r="BK218" i="5"/>
  <c r="BK158" i="5"/>
  <c r="BK277" i="5"/>
  <c r="BK204" i="5"/>
  <c r="BK263" i="5"/>
  <c r="J285" i="5"/>
  <c r="J291" i="5"/>
  <c r="J206" i="5"/>
  <c r="BK169" i="5"/>
  <c r="BK200" i="5"/>
  <c r="J152" i="5"/>
  <c r="BK827" i="2"/>
  <c r="BK724" i="2"/>
  <c r="BK619" i="2"/>
  <c r="J549" i="2"/>
  <c r="BK517" i="2"/>
  <c r="BK475" i="2"/>
  <c r="BK309" i="2"/>
  <c r="J802" i="2"/>
  <c r="J756" i="2"/>
  <c r="J679" i="2"/>
  <c r="J635" i="2"/>
  <c r="J508" i="2"/>
  <c r="J486" i="2"/>
  <c r="BK341" i="2"/>
  <c r="BK175" i="2"/>
  <c r="BK745" i="2"/>
  <c r="BK533" i="2"/>
  <c r="J484" i="2"/>
  <c r="BK441" i="2"/>
  <c r="BK269" i="2"/>
  <c r="BK152" i="2"/>
  <c r="J762" i="2"/>
  <c r="J710" i="2"/>
  <c r="BK578" i="2"/>
  <c r="BK471" i="2"/>
  <c r="BK284" i="2"/>
  <c r="BK833" i="2"/>
  <c r="J795" i="2"/>
  <c r="J739" i="2"/>
  <c r="J692" i="2"/>
  <c r="J639" i="2"/>
  <c r="BK467" i="2"/>
  <c r="J336" i="2"/>
  <c r="J256" i="2"/>
  <c r="J158" i="2"/>
  <c r="J886" i="2"/>
  <c r="J851" i="2"/>
  <c r="J833" i="2"/>
  <c r="J804" i="2"/>
  <c r="BK786" i="2"/>
  <c r="J747" i="2"/>
  <c r="BK631" i="2"/>
  <c r="J519" i="2"/>
  <c r="J467" i="2"/>
  <c r="J380" i="2"/>
  <c r="J293" i="2"/>
  <c r="BK795" i="2"/>
  <c r="J766" i="2"/>
  <c r="J605" i="2"/>
  <c r="J462" i="2"/>
  <c r="BK297" i="2"/>
  <c r="BK249" i="2"/>
  <c r="J835" i="2"/>
  <c r="J734" i="2"/>
  <c r="BK567" i="2"/>
  <c r="BK542" i="2"/>
  <c r="BK484" i="2"/>
  <c r="J445" i="2"/>
  <c r="J363" i="2"/>
  <c r="BK194" i="2"/>
  <c r="J212" i="3"/>
  <c r="J271" i="3"/>
  <c r="J250" i="3"/>
  <c r="BK226" i="3"/>
  <c r="J182" i="3"/>
  <c r="BK135" i="3"/>
  <c r="J230" i="3"/>
  <c r="J172" i="3"/>
  <c r="J236" i="3"/>
  <c r="BK182" i="3"/>
  <c r="J140" i="3"/>
  <c r="BK280" i="3"/>
  <c r="J261" i="3"/>
  <c r="J218" i="3"/>
  <c r="J257" i="3"/>
  <c r="J220" i="3"/>
  <c r="J142" i="3"/>
  <c r="BK212" i="3"/>
  <c r="BK188" i="3"/>
  <c r="J156" i="3"/>
  <c r="BK222" i="3"/>
  <c r="BK194" i="3"/>
  <c r="BK166" i="3"/>
  <c r="J241" i="4"/>
  <c r="BK183" i="4"/>
  <c r="J157" i="4"/>
  <c r="J203" i="4"/>
  <c r="J170" i="4"/>
  <c r="BK236" i="4"/>
  <c r="BK191" i="4"/>
  <c r="J155" i="4"/>
  <c r="BK203" i="4"/>
  <c r="J216" i="4"/>
  <c r="J151" i="4"/>
  <c r="J254" i="4"/>
  <c r="J195" i="4"/>
  <c r="BK161" i="4"/>
  <c r="J212" i="4"/>
  <c r="BK176" i="4"/>
  <c r="BK234" i="4"/>
  <c r="J247" i="5"/>
  <c r="J143" i="5"/>
  <c r="BK166" i="5"/>
  <c r="BK267" i="5"/>
  <c r="BK152" i="5"/>
  <c r="BK247" i="5"/>
  <c r="J204" i="5"/>
  <c r="J263" i="5"/>
  <c r="J214" i="5"/>
  <c r="BK227" i="5"/>
  <c r="J189" i="5"/>
  <c r="J840" i="2"/>
  <c r="BK791" i="2"/>
  <c r="J675" i="2"/>
  <c r="J615" i="2"/>
  <c r="J528" i="2"/>
  <c r="BK480" i="2"/>
  <c r="BK288" i="2"/>
  <c r="BK183" i="2"/>
  <c r="J778" i="2"/>
  <c r="J720" i="2"/>
  <c r="J663" i="2"/>
  <c r="BK593" i="2"/>
  <c r="J454" i="2"/>
  <c r="J384" i="2"/>
  <c r="J357" i="2"/>
  <c r="J152" i="2"/>
  <c r="BK729" i="2"/>
  <c r="BK506" i="2"/>
  <c r="J424" i="2"/>
  <c r="BK305" i="2"/>
  <c r="J183" i="2"/>
  <c r="BK825" i="2"/>
  <c r="BK720" i="2"/>
  <c r="BK445" i="2"/>
  <c r="BK384" i="2"/>
  <c r="J305" i="2"/>
  <c r="J175" i="2"/>
  <c r="BK808" i="2"/>
  <c r="BK774" i="2"/>
  <c r="BK715" i="2"/>
  <c r="BK556" i="2"/>
  <c r="J480" i="2"/>
  <c r="BK396" i="2"/>
  <c r="J309" i="2"/>
  <c r="BK189" i="2"/>
  <c r="J892" i="2"/>
  <c r="BK876" i="2"/>
  <c r="J858" i="2"/>
  <c r="J846" i="2"/>
  <c r="J827" i="2"/>
  <c r="J791" i="2"/>
  <c r="J611" i="2"/>
  <c r="J547" i="2"/>
  <c r="J464" i="2"/>
  <c r="J410" i="2"/>
  <c r="J275" i="2"/>
  <c r="BK710" i="2"/>
  <c r="BK639" i="2"/>
  <c r="BK601" i="2"/>
  <c r="BK410" i="2"/>
  <c r="J187" i="2"/>
  <c r="BK758" i="2"/>
  <c r="BK561" i="2"/>
  <c r="BK501" i="2"/>
  <c r="J456" i="2"/>
  <c r="BK293" i="2"/>
  <c r="BK274" i="3"/>
  <c r="J176" i="3"/>
  <c r="J254" i="3"/>
  <c r="J242" i="3"/>
  <c r="BK198" i="3"/>
  <c r="J148" i="3"/>
  <c r="J267" i="3"/>
  <c r="BK202" i="3"/>
  <c r="BK242" i="3"/>
  <c r="BK178" i="3"/>
  <c r="BK283" i="3"/>
  <c r="BK277" i="3"/>
  <c r="J192" i="3"/>
  <c r="J184" i="3"/>
  <c r="J160" i="3"/>
  <c r="BK238" i="3"/>
  <c r="J180" i="3"/>
  <c r="J152" i="3"/>
  <c r="J135" i="3"/>
  <c r="J186" i="3"/>
  <c r="BK164" i="3"/>
  <c r="J251" i="4"/>
  <c r="BK209" i="4"/>
  <c r="J181" i="4"/>
  <c r="J141" i="4"/>
  <c r="BK214" i="4"/>
  <c r="BK159" i="4"/>
  <c r="J220" i="4"/>
  <c r="J176" i="4"/>
  <c r="BK166" i="4"/>
  <c r="J230" i="4"/>
  <c r="J197" i="4"/>
  <c r="J185" i="4"/>
  <c r="BK257" i="4"/>
  <c r="J245" i="4"/>
  <c r="J172" i="4"/>
  <c r="J226" i="4"/>
  <c r="BK195" i="4"/>
  <c r="J168" i="4"/>
  <c r="BK232" i="4"/>
  <c r="J143" i="4"/>
  <c r="BK272" i="5"/>
  <c r="BK259" i="5"/>
  <c r="BK288" i="5"/>
  <c r="J259" i="5"/>
  <c r="J272" i="5"/>
  <c r="J173" i="5"/>
  <c r="BK173" i="5"/>
  <c r="J294" i="5"/>
  <c r="J227" i="5"/>
  <c r="BK182" i="5"/>
  <c r="J195" i="5"/>
  <c r="BK137" i="5"/>
  <c r="T265" i="3" l="1"/>
  <c r="P874" i="2"/>
  <c r="R135" i="5"/>
  <c r="R874" i="2"/>
  <c r="P265" i="3"/>
  <c r="R265" i="3"/>
  <c r="R283" i="5"/>
  <c r="T283" i="5"/>
  <c r="BK193" i="2"/>
  <c r="J193" i="2" s="1"/>
  <c r="J100" i="2" s="1"/>
  <c r="BK340" i="2"/>
  <c r="J340" i="2" s="1"/>
  <c r="J101" i="2" s="1"/>
  <c r="T453" i="2"/>
  <c r="T142" i="2" s="1"/>
  <c r="BK479" i="2"/>
  <c r="J479" i="2" s="1"/>
  <c r="J106" i="2" s="1"/>
  <c r="T490" i="2"/>
  <c r="R537" i="2"/>
  <c r="R653" i="2"/>
  <c r="P790" i="2"/>
  <c r="T839" i="2"/>
  <c r="BK151" i="3"/>
  <c r="J151" i="3" s="1"/>
  <c r="J101" i="3" s="1"/>
  <c r="BK140" i="4"/>
  <c r="R150" i="4"/>
  <c r="T178" i="4"/>
  <c r="R453" i="2"/>
  <c r="R490" i="2"/>
  <c r="T537" i="2"/>
  <c r="T653" i="2"/>
  <c r="R790" i="2"/>
  <c r="P151" i="3"/>
  <c r="P150" i="3" s="1"/>
  <c r="P150" i="4"/>
  <c r="T165" i="4"/>
  <c r="T211" i="4"/>
  <c r="P168" i="5"/>
  <c r="BK143" i="2"/>
  <c r="J143" i="2" s="1"/>
  <c r="J98" i="2" s="1"/>
  <c r="P193" i="2"/>
  <c r="T340" i="2"/>
  <c r="R470" i="2"/>
  <c r="BK490" i="2"/>
  <c r="J490" i="2" s="1"/>
  <c r="J107" i="2" s="1"/>
  <c r="BK537" i="2"/>
  <c r="J537" i="2" s="1"/>
  <c r="J108" i="2" s="1"/>
  <c r="P537" i="2"/>
  <c r="BK653" i="2"/>
  <c r="J653" i="2" s="1"/>
  <c r="J110" i="2" s="1"/>
  <c r="T749" i="2"/>
  <c r="R839" i="2"/>
  <c r="BK130" i="3"/>
  <c r="J130" i="3" s="1"/>
  <c r="J98" i="3" s="1"/>
  <c r="R130" i="3"/>
  <c r="BK139" i="3"/>
  <c r="J139" i="3" s="1"/>
  <c r="J99" i="3" s="1"/>
  <c r="R139" i="3"/>
  <c r="BK150" i="4"/>
  <c r="J150" i="4" s="1"/>
  <c r="J101" i="4" s="1"/>
  <c r="R165" i="4"/>
  <c r="R211" i="4"/>
  <c r="P151" i="5"/>
  <c r="T151" i="5"/>
  <c r="T168" i="5"/>
  <c r="P143" i="2"/>
  <c r="BK174" i="2"/>
  <c r="J174" i="2"/>
  <c r="J99" i="2"/>
  <c r="T193" i="2"/>
  <c r="P453" i="2"/>
  <c r="BK470" i="2"/>
  <c r="J470" i="2"/>
  <c r="J105" i="2" s="1"/>
  <c r="R479" i="2"/>
  <c r="BK551" i="2"/>
  <c r="J551" i="2"/>
  <c r="J109" i="2"/>
  <c r="P653" i="2"/>
  <c r="R749" i="2"/>
  <c r="BK839" i="2"/>
  <c r="J839" i="2" s="1"/>
  <c r="J113" i="2" s="1"/>
  <c r="T151" i="3"/>
  <c r="T150" i="3" s="1"/>
  <c r="T150" i="4"/>
  <c r="R178" i="4"/>
  <c r="R143" i="2"/>
  <c r="P174" i="2"/>
  <c r="R174" i="2"/>
  <c r="T174" i="2"/>
  <c r="R340" i="2"/>
  <c r="P470" i="2"/>
  <c r="T470" i="2"/>
  <c r="P490" i="2"/>
  <c r="R551" i="2"/>
  <c r="BK749" i="2"/>
  <c r="J749" i="2" s="1"/>
  <c r="J111" i="2" s="1"/>
  <c r="T790" i="2"/>
  <c r="R151" i="3"/>
  <c r="R150" i="3"/>
  <c r="P340" i="2"/>
  <c r="T140" i="4"/>
  <c r="T139" i="4"/>
  <c r="T132" i="4" s="1"/>
  <c r="P165" i="4"/>
  <c r="BK211" i="4"/>
  <c r="J211" i="4" s="1"/>
  <c r="J104" i="4" s="1"/>
  <c r="P749" i="2"/>
  <c r="R140" i="4"/>
  <c r="BK165" i="4"/>
  <c r="J165" i="4" s="1"/>
  <c r="J102" i="4" s="1"/>
  <c r="P178" i="4"/>
  <c r="R151" i="5"/>
  <c r="T143" i="2"/>
  <c r="R193" i="2"/>
  <c r="BK453" i="2"/>
  <c r="J453" i="2" s="1"/>
  <c r="J102" i="2" s="1"/>
  <c r="P479" i="2"/>
  <c r="T479" i="2"/>
  <c r="T551" i="2"/>
  <c r="BK790" i="2"/>
  <c r="J790" i="2"/>
  <c r="J112" i="2"/>
  <c r="P839" i="2"/>
  <c r="P130" i="3"/>
  <c r="T130" i="3"/>
  <c r="P139" i="3"/>
  <c r="T139" i="3"/>
  <c r="P140" i="4"/>
  <c r="BK178" i="4"/>
  <c r="J178" i="4"/>
  <c r="J103" i="4" s="1"/>
  <c r="P211" i="4"/>
  <c r="BK151" i="5"/>
  <c r="J151" i="5" s="1"/>
  <c r="J103" i="5" s="1"/>
  <c r="BK168" i="5"/>
  <c r="J168" i="5"/>
  <c r="J104" i="5"/>
  <c r="R168" i="5"/>
  <c r="BK208" i="5"/>
  <c r="J208" i="5"/>
  <c r="J105" i="5" s="1"/>
  <c r="P208" i="5"/>
  <c r="R208" i="5"/>
  <c r="T208" i="5"/>
  <c r="BK222" i="5"/>
  <c r="J222" i="5" s="1"/>
  <c r="J106" i="5" s="1"/>
  <c r="P222" i="5"/>
  <c r="R222" i="5"/>
  <c r="T222" i="5"/>
  <c r="BK249" i="5"/>
  <c r="J249" i="5"/>
  <c r="J107" i="5"/>
  <c r="P249" i="5"/>
  <c r="R249" i="5"/>
  <c r="T249" i="5"/>
  <c r="BK271" i="5"/>
  <c r="J271" i="5"/>
  <c r="J108" i="5"/>
  <c r="P271" i="5"/>
  <c r="R271" i="5"/>
  <c r="T271" i="5"/>
  <c r="BK875" i="2"/>
  <c r="J875" i="2"/>
  <c r="J116" i="2" s="1"/>
  <c r="BK279" i="3"/>
  <c r="J279" i="3"/>
  <c r="J107" i="3"/>
  <c r="BK142" i="5"/>
  <c r="J142" i="5" s="1"/>
  <c r="J99" i="5" s="1"/>
  <c r="BK885" i="2"/>
  <c r="J885" i="2" s="1"/>
  <c r="J119" i="2" s="1"/>
  <c r="BK888" i="2"/>
  <c r="J888" i="2"/>
  <c r="J120" i="2"/>
  <c r="BK273" i="3"/>
  <c r="J273" i="3" s="1"/>
  <c r="J105" i="3" s="1"/>
  <c r="BK136" i="5"/>
  <c r="BK891" i="2"/>
  <c r="J891" i="2"/>
  <c r="J121" i="2"/>
  <c r="BK266" i="3"/>
  <c r="J266" i="3" s="1"/>
  <c r="J103" i="3" s="1"/>
  <c r="BK256" i="4"/>
  <c r="J256" i="4"/>
  <c r="J112" i="4"/>
  <c r="BK270" i="3"/>
  <c r="J270" i="3"/>
  <c r="J104" i="3" s="1"/>
  <c r="BK282" i="3"/>
  <c r="J282" i="3"/>
  <c r="J108" i="3" s="1"/>
  <c r="BK134" i="4"/>
  <c r="J134" i="4"/>
  <c r="J98" i="4"/>
  <c r="BK240" i="4"/>
  <c r="J240" i="4" s="1"/>
  <c r="J107" i="4" s="1"/>
  <c r="BK250" i="4"/>
  <c r="J250" i="4" s="1"/>
  <c r="J110" i="4" s="1"/>
  <c r="BK466" i="2"/>
  <c r="J466" i="2"/>
  <c r="J103" i="2"/>
  <c r="BK882" i="2"/>
  <c r="J882" i="2" s="1"/>
  <c r="J118" i="2" s="1"/>
  <c r="BK276" i="3"/>
  <c r="J276" i="3"/>
  <c r="J106" i="3"/>
  <c r="BK247" i="4"/>
  <c r="J247" i="4"/>
  <c r="J109" i="4" s="1"/>
  <c r="BK253" i="4"/>
  <c r="J253" i="4"/>
  <c r="J111" i="4" s="1"/>
  <c r="BK879" i="2"/>
  <c r="J879" i="2"/>
  <c r="J117" i="2"/>
  <c r="BK244" i="4"/>
  <c r="J244" i="4" s="1"/>
  <c r="J108" i="4" s="1"/>
  <c r="BK284" i="5"/>
  <c r="J284" i="5" s="1"/>
  <c r="J110" i="5" s="1"/>
  <c r="BK287" i="5"/>
  <c r="J287" i="5"/>
  <c r="J111" i="5"/>
  <c r="BK290" i="5"/>
  <c r="J290" i="5" s="1"/>
  <c r="J112" i="5" s="1"/>
  <c r="BK293" i="5"/>
  <c r="J293" i="5"/>
  <c r="J113" i="5"/>
  <c r="BK296" i="5"/>
  <c r="J296" i="5"/>
  <c r="J114" i="5" s="1"/>
  <c r="J128" i="5"/>
  <c r="BE250" i="5"/>
  <c r="BE255" i="5"/>
  <c r="BE263" i="5"/>
  <c r="J140" i="4"/>
  <c r="J100" i="4"/>
  <c r="BE143" i="5"/>
  <c r="BE189" i="5"/>
  <c r="BE195" i="5"/>
  <c r="BE294" i="5"/>
  <c r="BE297" i="5"/>
  <c r="E85" i="5"/>
  <c r="BE176" i="5"/>
  <c r="BE218" i="5"/>
  <c r="BE272" i="5"/>
  <c r="BE204" i="5"/>
  <c r="BE233" i="5"/>
  <c r="BE281" i="5"/>
  <c r="BE288" i="5"/>
  <c r="F130" i="5"/>
  <c r="BE200" i="5"/>
  <c r="BE277" i="5"/>
  <c r="BE291" i="5"/>
  <c r="BE166" i="5"/>
  <c r="BE169" i="5"/>
  <c r="BE220" i="5"/>
  <c r="BE225" i="5"/>
  <c r="BE239" i="5"/>
  <c r="BE245" i="5"/>
  <c r="BE265" i="5"/>
  <c r="BE152" i="5"/>
  <c r="BE173" i="5"/>
  <c r="BE182" i="5"/>
  <c r="BE214" i="5"/>
  <c r="BE247" i="5"/>
  <c r="BE279" i="5"/>
  <c r="BE285" i="5"/>
  <c r="F92" i="5"/>
  <c r="BE137" i="5"/>
  <c r="BE158" i="5"/>
  <c r="BE164" i="5"/>
  <c r="BE206" i="5"/>
  <c r="BE209" i="5"/>
  <c r="BE223" i="5"/>
  <c r="BE227" i="5"/>
  <c r="BE259" i="5"/>
  <c r="BE267" i="5"/>
  <c r="BE269" i="5"/>
  <c r="E85" i="4"/>
  <c r="BE153" i="4"/>
  <c r="BE166" i="4"/>
  <c r="BE218" i="4"/>
  <c r="BE220" i="4"/>
  <c r="BE224" i="4"/>
  <c r="BE226" i="4"/>
  <c r="BE251" i="4"/>
  <c r="BK129" i="3"/>
  <c r="J129" i="3" s="1"/>
  <c r="J97" i="3" s="1"/>
  <c r="F128" i="4"/>
  <c r="BE135" i="4"/>
  <c r="BE155" i="4"/>
  <c r="BE157" i="4"/>
  <c r="BE159" i="4"/>
  <c r="BE163" i="4"/>
  <c r="BE174" i="4"/>
  <c r="BE207" i="4"/>
  <c r="BE148" i="4"/>
  <c r="BE170" i="4"/>
  <c r="BE187" i="4"/>
  <c r="BE205" i="4"/>
  <c r="BE209" i="4"/>
  <c r="BE254" i="4"/>
  <c r="BE257" i="4"/>
  <c r="J89" i="4"/>
  <c r="BE176" i="4"/>
  <c r="BE197" i="4"/>
  <c r="BE203" i="4"/>
  <c r="BE241" i="4"/>
  <c r="BE245" i="4"/>
  <c r="F129" i="4"/>
  <c r="BE199" i="4"/>
  <c r="BE201" i="4"/>
  <c r="BE212" i="4"/>
  <c r="BE214" i="4"/>
  <c r="BE222" i="4"/>
  <c r="BE232" i="4"/>
  <c r="BE248" i="4"/>
  <c r="BE168" i="4"/>
  <c r="BE183" i="4"/>
  <c r="BE216" i="4"/>
  <c r="BE141" i="4"/>
  <c r="BE143" i="4"/>
  <c r="BE161" i="4"/>
  <c r="BE179" i="4"/>
  <c r="BE181" i="4"/>
  <c r="BE185" i="4"/>
  <c r="BE228" i="4"/>
  <c r="BE230" i="4"/>
  <c r="BE236" i="4"/>
  <c r="BE151" i="4"/>
  <c r="BE172" i="4"/>
  <c r="BE189" i="4"/>
  <c r="BE191" i="4"/>
  <c r="BE193" i="4"/>
  <c r="BE195" i="4"/>
  <c r="BE234" i="4"/>
  <c r="BE180" i="3"/>
  <c r="BE190" i="3"/>
  <c r="BE192" i="3"/>
  <c r="E85" i="3"/>
  <c r="BE144" i="3"/>
  <c r="BE158" i="3"/>
  <c r="BE194" i="3"/>
  <c r="BE202" i="3"/>
  <c r="BE210" i="3"/>
  <c r="BE222" i="3"/>
  <c r="BE232" i="3"/>
  <c r="BE234" i="3"/>
  <c r="BE248" i="3"/>
  <c r="BE254" i="3"/>
  <c r="BE257" i="3"/>
  <c r="BE261" i="3"/>
  <c r="J89" i="3"/>
  <c r="BE135" i="3"/>
  <c r="BE162" i="3"/>
  <c r="BK142" i="2"/>
  <c r="BE154" i="3"/>
  <c r="BE170" i="3"/>
  <c r="BE182" i="3"/>
  <c r="BE188" i="3"/>
  <c r="BE208" i="3"/>
  <c r="BE224" i="3"/>
  <c r="BE252" i="3"/>
  <c r="BE267" i="3"/>
  <c r="BE277" i="3"/>
  <c r="BE280" i="3"/>
  <c r="BE283" i="3"/>
  <c r="BE137" i="3"/>
  <c r="BE164" i="3"/>
  <c r="BE168" i="3"/>
  <c r="BE172" i="3"/>
  <c r="BE176" i="3"/>
  <c r="BE226" i="3"/>
  <c r="BE228" i="3"/>
  <c r="BE246" i="3"/>
  <c r="BE250" i="3"/>
  <c r="BE263" i="3"/>
  <c r="BE274" i="3"/>
  <c r="F91" i="3"/>
  <c r="BE133" i="3"/>
  <c r="BE152" i="3"/>
  <c r="BE178" i="3"/>
  <c r="BE186" i="3"/>
  <c r="BE196" i="3"/>
  <c r="BE200" i="3"/>
  <c r="BE212" i="3"/>
  <c r="BE236" i="3"/>
  <c r="BE240" i="3"/>
  <c r="BE271" i="3"/>
  <c r="F92" i="3"/>
  <c r="BE131" i="3"/>
  <c r="BE140" i="3"/>
  <c r="BE142" i="3"/>
  <c r="BE156" i="3"/>
  <c r="BE184" i="3"/>
  <c r="BE230" i="3"/>
  <c r="BE238" i="3"/>
  <c r="BE148" i="3"/>
  <c r="BE160" i="3"/>
  <c r="BE166" i="3"/>
  <c r="BE174" i="3"/>
  <c r="BE198" i="3"/>
  <c r="BE204" i="3"/>
  <c r="BE206" i="3"/>
  <c r="BE218" i="3"/>
  <c r="BE220" i="3"/>
  <c r="BE242" i="3"/>
  <c r="BE244" i="3"/>
  <c r="E85" i="2"/>
  <c r="BE183" i="2"/>
  <c r="BE209" i="2"/>
  <c r="BE269" i="2"/>
  <c r="BE309" i="2"/>
  <c r="BE375" i="2"/>
  <c r="BE467" i="2"/>
  <c r="BE471" i="2"/>
  <c r="BE547" i="2"/>
  <c r="BE583" i="2"/>
  <c r="BE611" i="2"/>
  <c r="BE615" i="2"/>
  <c r="BE645" i="2"/>
  <c r="BE688" i="2"/>
  <c r="BE705" i="2"/>
  <c r="BE715" i="2"/>
  <c r="BE762" i="2"/>
  <c r="BE774" i="2"/>
  <c r="BE808" i="2"/>
  <c r="BE821" i="2"/>
  <c r="BE305" i="2"/>
  <c r="BE437" i="2"/>
  <c r="BE454" i="2"/>
  <c r="BE473" i="2"/>
  <c r="BE484" i="2"/>
  <c r="BE486" i="2"/>
  <c r="BE501" i="2"/>
  <c r="BE589" i="2"/>
  <c r="BE593" i="2"/>
  <c r="BE597" i="2"/>
  <c r="BE631" i="2"/>
  <c r="BE658" i="2"/>
  <c r="BE663" i="2"/>
  <c r="BE667" i="2"/>
  <c r="BE747" i="2"/>
  <c r="BE788" i="2"/>
  <c r="BE793" i="2"/>
  <c r="BE831" i="2"/>
  <c r="BE263" i="2"/>
  <c r="BE279" i="2"/>
  <c r="BE284" i="2"/>
  <c r="BE384" i="2"/>
  <c r="BE449" i="2"/>
  <c r="BE508" i="2"/>
  <c r="BE523" i="2"/>
  <c r="BE538" i="2"/>
  <c r="BE549" i="2"/>
  <c r="BE552" i="2"/>
  <c r="BE639" i="2"/>
  <c r="BE649" i="2"/>
  <c r="BE724" i="2"/>
  <c r="BE754" i="2"/>
  <c r="BE756" i="2"/>
  <c r="BE778" i="2"/>
  <c r="BE782" i="2"/>
  <c r="BE795" i="2"/>
  <c r="BE800" i="2"/>
  <c r="BE802" i="2"/>
  <c r="BE827" i="2"/>
  <c r="BE846" i="2"/>
  <c r="BE851" i="2"/>
  <c r="BE853" i="2"/>
  <c r="BE858" i="2"/>
  <c r="BE865" i="2"/>
  <c r="BE876" i="2"/>
  <c r="BE880" i="2"/>
  <c r="BE883" i="2"/>
  <c r="BE886" i="2"/>
  <c r="BE889" i="2"/>
  <c r="BE892" i="2"/>
  <c r="J89" i="2"/>
  <c r="BE152" i="2"/>
  <c r="BE175" i="2"/>
  <c r="BE179" i="2"/>
  <c r="BE194" i="2"/>
  <c r="BE288" i="2"/>
  <c r="BE346" i="2"/>
  <c r="BE357" i="2"/>
  <c r="BE400" i="2"/>
  <c r="BE404" i="2"/>
  <c r="BE416" i="2"/>
  <c r="BE428" i="2"/>
  <c r="BE441" i="2"/>
  <c r="BE445" i="2"/>
  <c r="BE477" i="2"/>
  <c r="BE488" i="2"/>
  <c r="BE619" i="2"/>
  <c r="BE623" i="2"/>
  <c r="BE627" i="2"/>
  <c r="BE654" i="2"/>
  <c r="BE720" i="2"/>
  <c r="BE758" i="2"/>
  <c r="BE766" i="2"/>
  <c r="BE770" i="2"/>
  <c r="BE791" i="2"/>
  <c r="BE810" i="2"/>
  <c r="F91" i="2"/>
  <c r="BE144" i="2"/>
  <c r="BE148" i="2"/>
  <c r="BE158" i="2"/>
  <c r="BE187" i="2"/>
  <c r="BE275" i="2"/>
  <c r="BE293" i="2"/>
  <c r="BE301" i="2"/>
  <c r="BE336" i="2"/>
  <c r="BE341" i="2"/>
  <c r="BE420" i="2"/>
  <c r="BE462" i="2"/>
  <c r="BE513" i="2"/>
  <c r="BE519" i="2"/>
  <c r="BE601" i="2"/>
  <c r="BE675" i="2"/>
  <c r="BE679" i="2"/>
  <c r="BE692" i="2"/>
  <c r="BE750" i="2"/>
  <c r="BE786" i="2"/>
  <c r="BE804" i="2"/>
  <c r="F92" i="2"/>
  <c r="BE167" i="2"/>
  <c r="BE256" i="2"/>
  <c r="BE297" i="2"/>
  <c r="BE332" i="2"/>
  <c r="BE359" i="2"/>
  <c r="BE380" i="2"/>
  <c r="BE388" i="2"/>
  <c r="BE410" i="2"/>
  <c r="BE464" i="2"/>
  <c r="BE475" i="2"/>
  <c r="BE480" i="2"/>
  <c r="BE491" i="2"/>
  <c r="BE496" i="2"/>
  <c r="BE515" i="2"/>
  <c r="BE542" i="2"/>
  <c r="BE635" i="2"/>
  <c r="BE651" i="2"/>
  <c r="BE671" i="2"/>
  <c r="BE806" i="2"/>
  <c r="BE823" i="2"/>
  <c r="BE835" i="2"/>
  <c r="BE189" i="2"/>
  <c r="BE214" i="2"/>
  <c r="BE224" i="2"/>
  <c r="BE313" i="2"/>
  <c r="BE317" i="2"/>
  <c r="BE363" i="2"/>
  <c r="BE458" i="2"/>
  <c r="BE517" i="2"/>
  <c r="BE528" i="2"/>
  <c r="BE533" i="2"/>
  <c r="BE535" i="2"/>
  <c r="BE556" i="2"/>
  <c r="BE572" i="2"/>
  <c r="BE605" i="2"/>
  <c r="BE683" i="2"/>
  <c r="BE710" i="2"/>
  <c r="BE729" i="2"/>
  <c r="BE739" i="2"/>
  <c r="BE825" i="2"/>
  <c r="BE840" i="2"/>
  <c r="BE237" i="2"/>
  <c r="BE249" i="2"/>
  <c r="BE267" i="2"/>
  <c r="BE370" i="2"/>
  <c r="BE396" i="2"/>
  <c r="BE424" i="2"/>
  <c r="BE456" i="2"/>
  <c r="BE506" i="2"/>
  <c r="BE561" i="2"/>
  <c r="BE567" i="2"/>
  <c r="BE578" i="2"/>
  <c r="BE734" i="2"/>
  <c r="BE745" i="2"/>
  <c r="BE833" i="2"/>
  <c r="J34" i="2"/>
  <c r="AW95" i="1" s="1"/>
  <c r="F34" i="2"/>
  <c r="BA95" i="1" s="1"/>
  <c r="F37" i="3"/>
  <c r="BD96" i="1"/>
  <c r="J34" i="3"/>
  <c r="AW96" i="1" s="1"/>
  <c r="F34" i="4"/>
  <c r="BA97" i="1"/>
  <c r="F37" i="4"/>
  <c r="BD97" i="1" s="1"/>
  <c r="F34" i="5"/>
  <c r="BA98" i="1"/>
  <c r="F36" i="5"/>
  <c r="BC98" i="1" s="1"/>
  <c r="F36" i="2"/>
  <c r="BC95" i="1" s="1"/>
  <c r="F37" i="2"/>
  <c r="BD95" i="1" s="1"/>
  <c r="F35" i="3"/>
  <c r="BB96" i="1"/>
  <c r="F34" i="3"/>
  <c r="BA96" i="1" s="1"/>
  <c r="F36" i="4"/>
  <c r="BC97" i="1" s="1"/>
  <c r="F35" i="5"/>
  <c r="BB98" i="1" s="1"/>
  <c r="F37" i="5"/>
  <c r="BD98" i="1"/>
  <c r="F35" i="2"/>
  <c r="BB95" i="1" s="1"/>
  <c r="F36" i="3"/>
  <c r="BC96" i="1" s="1"/>
  <c r="F35" i="4"/>
  <c r="BB97" i="1" s="1"/>
  <c r="J34" i="4"/>
  <c r="AW97" i="1"/>
  <c r="J34" i="5"/>
  <c r="AW98" i="1" s="1"/>
  <c r="BK150" i="3" l="1"/>
  <c r="J150" i="3" s="1"/>
  <c r="J100" i="3" s="1"/>
  <c r="BK135" i="5"/>
  <c r="BK239" i="4"/>
  <c r="J239" i="4" s="1"/>
  <c r="J106" i="4" s="1"/>
  <c r="P139" i="4"/>
  <c r="P132" i="4"/>
  <c r="AU97" i="1"/>
  <c r="P469" i="2"/>
  <c r="P141" i="2" s="1"/>
  <c r="AU95" i="1" s="1"/>
  <c r="P150" i="5"/>
  <c r="P134" i="5" s="1"/>
  <c r="AU98" i="1" s="1"/>
  <c r="T129" i="3"/>
  <c r="T128" i="3"/>
  <c r="R150" i="5"/>
  <c r="R134" i="5"/>
  <c r="BK469" i="2"/>
  <c r="J469" i="2"/>
  <c r="J104" i="2" s="1"/>
  <c r="R139" i="4"/>
  <c r="R132" i="4"/>
  <c r="T469" i="2"/>
  <c r="T141" i="2"/>
  <c r="T150" i="5"/>
  <c r="T134" i="5"/>
  <c r="P129" i="3"/>
  <c r="P128" i="3" s="1"/>
  <c r="AU96" i="1" s="1"/>
  <c r="P142" i="2"/>
  <c r="R142" i="2"/>
  <c r="R129" i="3"/>
  <c r="R128" i="3"/>
  <c r="R469" i="2"/>
  <c r="BK139" i="4"/>
  <c r="J139" i="4"/>
  <c r="J99" i="4"/>
  <c r="BK874" i="2"/>
  <c r="J874" i="2"/>
  <c r="J115" i="2"/>
  <c r="J136" i="5"/>
  <c r="J98" i="5" s="1"/>
  <c r="J135" i="5"/>
  <c r="J97" i="5"/>
  <c r="BK265" i="3"/>
  <c r="BK128" i="3" s="1"/>
  <c r="J128" i="3" s="1"/>
  <c r="J30" i="3" s="1"/>
  <c r="AG96" i="1" s="1"/>
  <c r="J265" i="3"/>
  <c r="J102" i="3"/>
  <c r="BK133" i="4"/>
  <c r="J133" i="4"/>
  <c r="J97" i="4" s="1"/>
  <c r="BK150" i="5"/>
  <c r="J150" i="5"/>
  <c r="J102" i="5"/>
  <c r="BK283" i="5"/>
  <c r="J283" i="5"/>
  <c r="J109" i="5"/>
  <c r="BK132" i="4"/>
  <c r="J132" i="4" s="1"/>
  <c r="J96" i="4" s="1"/>
  <c r="J142" i="2"/>
  <c r="J97" i="2"/>
  <c r="F33" i="3"/>
  <c r="AZ96" i="1"/>
  <c r="BB94" i="1"/>
  <c r="W31" i="1"/>
  <c r="J33" i="2"/>
  <c r="AV95" i="1" s="1"/>
  <c r="AT95" i="1" s="1"/>
  <c r="J33" i="3"/>
  <c r="AV96" i="1"/>
  <c r="AT96" i="1"/>
  <c r="BC94" i="1"/>
  <c r="W32" i="1"/>
  <c r="F33" i="2"/>
  <c r="AZ95" i="1" s="1"/>
  <c r="F33" i="5"/>
  <c r="AZ98" i="1"/>
  <c r="BA94" i="1"/>
  <c r="AW94" i="1"/>
  <c r="AK30" i="1" s="1"/>
  <c r="J33" i="5"/>
  <c r="AV98" i="1"/>
  <c r="AT98" i="1"/>
  <c r="BD94" i="1"/>
  <c r="W33" i="1"/>
  <c r="F33" i="4"/>
  <c r="AZ97" i="1" s="1"/>
  <c r="J33" i="4"/>
  <c r="AV97" i="1"/>
  <c r="AT97" i="1"/>
  <c r="R141" i="2" l="1"/>
  <c r="BK134" i="5"/>
  <c r="J134" i="5"/>
  <c r="J96" i="5"/>
  <c r="BK141" i="2"/>
  <c r="J141" i="2"/>
  <c r="J30" i="2" s="1"/>
  <c r="AG95" i="1" s="1"/>
  <c r="AN96" i="1"/>
  <c r="J96" i="3"/>
  <c r="J39" i="3"/>
  <c r="AU94" i="1"/>
  <c r="W30" i="1"/>
  <c r="J30" i="4"/>
  <c r="AG97" i="1"/>
  <c r="AN97" i="1"/>
  <c r="AY94" i="1"/>
  <c r="AZ94" i="1"/>
  <c r="W29" i="1"/>
  <c r="AX94" i="1"/>
  <c r="J39" i="2" l="1"/>
  <c r="J96" i="2"/>
  <c r="J39" i="4"/>
  <c r="AN95" i="1"/>
  <c r="J30" i="5"/>
  <c r="AG98" i="1"/>
  <c r="AG94" i="1"/>
  <c r="AK26" i="1" s="1"/>
  <c r="AK35" i="1" s="1"/>
  <c r="AV94" i="1"/>
  <c r="AK29" i="1"/>
  <c r="J39" i="5" l="1"/>
  <c r="AN98" i="1"/>
  <c r="AT94" i="1"/>
  <c r="AN94" i="1" l="1"/>
</calcChain>
</file>

<file path=xl/sharedStrings.xml><?xml version="1.0" encoding="utf-8"?>
<sst xmlns="http://schemas.openxmlformats.org/spreadsheetml/2006/main" count="11778" uniqueCount="1486">
  <si>
    <t>Export Komplet</t>
  </si>
  <si>
    <t/>
  </si>
  <si>
    <t>2.0</t>
  </si>
  <si>
    <t>ZAMOK</t>
  </si>
  <si>
    <t>False</t>
  </si>
  <si>
    <t>{56e453c0-f85b-496e-be49-b2f573ad4ef5}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</si>
  <si>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</si>
  <si>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</si>
  <si>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</si>
  <si>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</si>
  <si>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</si>
  <si>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</si>
  <si>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</si>
  <si>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</si>
  <si>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412</t>
  </si>
  <si>
    <t>Stavba:</t>
  </si>
  <si>
    <t>Požární větrání objektu LDN</t>
  </si>
  <si>
    <t>KSO:</t>
  </si>
  <si>
    <t>801 13 59</t>
  </si>
  <si>
    <t>CC-CZ:</t>
  </si>
  <si>
    <t>1264</t>
  </si>
  <si>
    <t>Místo:</t>
  </si>
  <si>
    <t>Chittussiho 1a</t>
  </si>
  <si>
    <t>Datum:</t>
  </si>
  <si>
    <t>15. 2. 2022</t>
  </si>
  <si>
    <t>Zadavatel:</t>
  </si>
  <si>
    <t>IČ:</t>
  </si>
  <si>
    <t>SNEO, a.s.</t>
  </si>
  <si>
    <t>DIČ:</t>
  </si>
  <si>
    <t>Uchazeč:</t>
  </si>
  <si>
    <t>Vyplň údaj</t>
  </si>
  <si>
    <t>Projektant:</t>
  </si>
  <si>
    <t>Ing. Andrea Kocová</t>
  </si>
  <si>
    <t>Zpracovatel:</t>
  </si>
  <si>
    <t>Pavel Novotný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</si>
  <si>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</si>
  <si>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</si>
  <si>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</si>
  <si>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</si>
  <si>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</si>
  <si>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</si>
  <si>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</si>
  <si>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</si>
  <si>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</si>
  <si>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</si>
  <si>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</si>
  <si>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</si>
  <si>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</si>
  <si>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</si>
  <si>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</si>
  <si>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</si>
  <si>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</si>
  <si>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</si>
  <si>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</si>
  <si>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</si>
  <si>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</si>
  <si>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</si>
  <si>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</si>
  <si>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</si>
  <si>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</si>
  <si>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</si>
  <si>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</si>
  <si>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</si>
  <si>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</si>
  <si>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</si>
  <si>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</si>
  <si>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</si>
  <si>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</si>
  <si>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</si>
  <si>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</si>
  <si>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</si>
  <si>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</si>
  <si>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</si>
  <si>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</si>
  <si>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</si>
  <si>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</si>
  <si>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</si>
  <si>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</si>
  <si>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</si>
  <si>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</si>
  <si>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</si>
  <si>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</si>
  <si>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</si>
  <si>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412.1</t>
  </si>
  <si>
    <t>Stavební práce</t>
  </si>
  <si>
    <t>STA</t>
  </si>
  <si>
    <t>1</t>
  </si>
  <si>
    <t>{9c73d696-5036-40e8-bd66-95fe45688fe8}</t>
  </si>
  <si>
    <t>2</t>
  </si>
  <si>
    <t>412.2</t>
  </si>
  <si>
    <t>Elektroinstalace</t>
  </si>
  <si>
    <t>{9473d43a-6f3b-4a2b-91bc-77242a4e4e01}</t>
  </si>
  <si>
    <t>412.3</t>
  </si>
  <si>
    <t>Vzduchotechnika</t>
  </si>
  <si>
    <t>{31b4a9b2-4560-4b09-991a-950824f1e84e}</t>
  </si>
  <si>
    <t>428</t>
  </si>
  <si>
    <t>Výměna oken</t>
  </si>
  <si>
    <t>{50fc5732-75d4-4d59-9a6d-31b71df9c74f}</t>
  </si>
  <si>
    <t>KRYCÍ LIST SOUPISU PRACÍ</t>
  </si>
  <si>
    <t>Objekt:</t>
  </si>
  <si>
    <t>412.1 - Stavební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</si>
  <si>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</si>
  <si>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</si>
  <si>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</si>
  <si>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</si>
  <si>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</si>
  <si>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</si>
  <si>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</si>
  <si>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</si>
  <si>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</si>
  <si>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</si>
  <si>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</si>
  <si>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</si>
  <si>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</si>
  <si>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733 - Ústřední vytápění - rozvodné potrubí</t>
  </si>
  <si>
    <t xml:space="preserve">    735 - Ústřední vytápění - otopná tělesa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</si>
  <si>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</si>
  <si>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</si>
  <si>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</si>
  <si>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</si>
  <si>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</si>
  <si>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</si>
  <si>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</si>
  <si>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</si>
  <si>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</si>
  <si>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</si>
  <si>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</si>
  <si>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</si>
  <si>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</si>
  <si>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</si>
  <si>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</si>
  <si>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</si>
  <si>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</si>
  <si>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</si>
  <si>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</si>
  <si>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</si>
  <si>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</si>
  <si>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</si>
  <si>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</si>
  <si>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</si>
  <si>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</si>
  <si>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</si>
  <si>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</si>
  <si>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</si>
  <si>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</si>
  <si>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</si>
  <si>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</si>
  <si>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</si>
  <si>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</si>
  <si>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</si>
  <si>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317143431</t>
  </si>
  <si>
    <t>Překlady nosné z pórobetonu osazené do tenkého maltového lože, pro zdi tl. 200 mm, délky překladu do 1300 mm</t>
  </si>
  <si>
    <t>kus</t>
  </si>
  <si>
    <t>4</t>
  </si>
  <si>
    <t>PP</t>
  </si>
  <si>
    <t>VV</t>
  </si>
  <si>
    <t>"4. NP"  1</t>
  </si>
  <si>
    <t>Součet</t>
  </si>
  <si>
    <t>317143432</t>
  </si>
  <si>
    <t>Překlady nosné z pórobetonu osazené do tenkého maltového lože, pro zdi tl. 200 mm, délky překladu přes 1300 do 1500 mm</t>
  </si>
  <si>
    <t>"4. NP"  2</t>
  </si>
  <si>
    <t>340271041</t>
  </si>
  <si>
    <t>Zazdívka otvorů v příčkách nebo stěnách pórobetonovými tvárnicemi plochy přes 0,025 m2 do 1 m2, objemová hmotnost 500 kg/m3, tloušťka příčky 150 mm</t>
  </si>
  <si>
    <t>m2</t>
  </si>
  <si>
    <t>6</t>
  </si>
  <si>
    <t>***1. PP</t>
  </si>
  <si>
    <t>"č.m. S10"  0,9*0,65*2</t>
  </si>
  <si>
    <t>"č.m. S19"  0,9*0,65</t>
  </si>
  <si>
    <t>311272031</t>
  </si>
  <si>
    <t>Zdivo z pórobetonových tvárnic na tenké maltové lože, tl. zdiva 200 mm pevnost tvárnic přes P2 do P4, objemová hmotnost přes 450 do 600 kg/m3 hladkých</t>
  </si>
  <si>
    <t>8</t>
  </si>
  <si>
    <t>***4. NP</t>
  </si>
  <si>
    <t>"stěny"  (1,94+2,3*2)*2,7</t>
  </si>
  <si>
    <t>"otvory"  ((1,2*1,5*2)+(1,1*1,9))*-1</t>
  </si>
  <si>
    <t>***5. NP</t>
  </si>
  <si>
    <t>"stěny"  2,95*3,1</t>
  </si>
  <si>
    <t>"otvory"  (3,0*0,84)*-1</t>
  </si>
  <si>
    <t>5</t>
  </si>
  <si>
    <t>342291131</t>
  </si>
  <si>
    <t>Ukotvení příček plochými kotvami, do konstrukce betonové</t>
  </si>
  <si>
    <t>m</t>
  </si>
  <si>
    <t>10</t>
  </si>
  <si>
    <t>"stěny"  2*2,6</t>
  </si>
  <si>
    <t>"stěny"  2*1,0</t>
  </si>
  <si>
    <t>Vodorovné konstrukce</t>
  </si>
  <si>
    <t>411386611R</t>
  </si>
  <si>
    <t>Zabezpečení prostupů v instalačních šachtách zalepenou armovací sítí pl do 0,09 m2 ve stropech</t>
  </si>
  <si>
    <t>12</t>
  </si>
  <si>
    <t>"strojovna výtahu"  1</t>
  </si>
  <si>
    <t>7</t>
  </si>
  <si>
    <t>417321515</t>
  </si>
  <si>
    <t>Ztužující pásy a věnce z betonu železového (bez výztuže) tř. C 25/30</t>
  </si>
  <si>
    <t>m3</t>
  </si>
  <si>
    <t>14</t>
  </si>
  <si>
    <t>"5. NP"  2,95*0,2*0,23</t>
  </si>
  <si>
    <t>417351115</t>
  </si>
  <si>
    <t>Bednění bočnic ztužujících pásů a věnců včetně vzpěr zřízení</t>
  </si>
  <si>
    <t>16</t>
  </si>
  <si>
    <t>"5. NP"  2*2,95*0,23</t>
  </si>
  <si>
    <t>9</t>
  </si>
  <si>
    <t>417351116</t>
  </si>
  <si>
    <t>Bednění bočnic ztužujících pásů a věnců včetně vzpěr odstranění</t>
  </si>
  <si>
    <t>18</t>
  </si>
  <si>
    <t>417361821</t>
  </si>
  <si>
    <t>Výztuž ztužujících pásů a věnců z betonářské oceli 10 505 (R) nebo BSt 500</t>
  </si>
  <si>
    <t>t</t>
  </si>
  <si>
    <t>20</t>
  </si>
  <si>
    <t>"5. NP"  2,95*0,2*0,23*0,15</t>
  </si>
  <si>
    <t>Úpravy povrchů, podlahy a osazování výplní</t>
  </si>
  <si>
    <t>11</t>
  </si>
  <si>
    <t>612142001</t>
  </si>
  <si>
    <t>Potažení vnitřních ploch pletivem v ploše nebo pruzích, na plném podkladu sklovláknitým vtlačením do tmelu stěn</t>
  </si>
  <si>
    <t>22</t>
  </si>
  <si>
    <t>"S10_0,9/0,65"  0,9*0,65</t>
  </si>
  <si>
    <t>"S19_0,9/0,65"  0,9*0,65</t>
  </si>
  <si>
    <t>"krček"</t>
  </si>
  <si>
    <t>"stěny"  (1,94*2+2,1*2)*2,65</t>
  </si>
  <si>
    <t>"otvory"  ((1,2*1,5)*2+(1,1*1,97)+(1,16*2,4))*-1</t>
  </si>
  <si>
    <t>"ostění"  (1,2*2+1,5*2)*2*0,05+(1,16+2,4*2)*0,3</t>
  </si>
  <si>
    <t>"schod"</t>
  </si>
  <si>
    <t>"stěny"  (2,8*3,46)</t>
  </si>
  <si>
    <t>"otvory"  (2,7*1,3)*-1</t>
  </si>
  <si>
    <t>"ostění"  (2,7*2+1,3*2)*0,05</t>
  </si>
  <si>
    <t>612315223</t>
  </si>
  <si>
    <t>Vápenná omítka jednotlivých malých ploch štuková na stěnách, plochy jednotlivě přes 0,25 do 1 m2</t>
  </si>
  <si>
    <t>24</t>
  </si>
  <si>
    <t>"S10_0,9/0,65"  1</t>
  </si>
  <si>
    <t>"S19_0,9/0,65"  1</t>
  </si>
  <si>
    <t>13</t>
  </si>
  <si>
    <t>612315421</t>
  </si>
  <si>
    <t>Oprava vápenné omítky vnitřních ploch štukové dvouvrstvé, tloušťky do 20 mm a tloušťky štuku do 3 mm stěn, v rozsahu opravované plochy do 10%</t>
  </si>
  <si>
    <t>26</t>
  </si>
  <si>
    <t>***po el. instalaci</t>
  </si>
  <si>
    <t>"S15"  3,75*2,8</t>
  </si>
  <si>
    <t>"S16"  2,6*2,8</t>
  </si>
  <si>
    <t>"S01"  3,9*2,8-(1,1*1,97)-(0,8*1,97)*3</t>
  </si>
  <si>
    <t>"S30"  11,95*2,8-(1,1*1,97)-(0,8*1,97)</t>
  </si>
  <si>
    <t>"S29"  5,8*2,8</t>
  </si>
  <si>
    <t>"S04_405"  5,9*17,6</t>
  </si>
  <si>
    <t>612321141</t>
  </si>
  <si>
    <t>Omítka vápenocementová vnitřních ploch nanášená ručně dvouvrstvá, tloušťky jádrové omítky do 10 mm a tloušťky štuku do 3 mm štuková svislých konstrukcí stěn</t>
  </si>
  <si>
    <t>28</t>
  </si>
  <si>
    <t>619995001</t>
  </si>
  <si>
    <t>Začištění omítek (s dodáním hmot) kolem oken, dveří, podlah, obkladů apod.</t>
  </si>
  <si>
    <t>30</t>
  </si>
  <si>
    <t>***trubní prostupy VZT</t>
  </si>
  <si>
    <t>"S02_1ks"  (0,25*4)*1</t>
  </si>
  <si>
    <t>"S03_2ks"  (0,25*4)*2</t>
  </si>
  <si>
    <t>"S04_1 ks"  (0,78*4)*1</t>
  </si>
  <si>
    <t>"S19_1ks"  (0,25*4)*1</t>
  </si>
  <si>
    <t>"VŠ_2 ks"  (0,4*3,14)*2</t>
  </si>
  <si>
    <t>"136_2 ks"  (0,4*3,14)*2</t>
  </si>
  <si>
    <t>"501_1 ks"  (1,1*2+0,7*2)*1</t>
  </si>
  <si>
    <t>"502_1 ks"  (1,1*2+0,7*2)*1</t>
  </si>
  <si>
    <t>622142001</t>
  </si>
  <si>
    <t>Potažení vnějších ploch pletivem v ploše nebo pruzích, na plném podkladu sklovláknitým vtlačením do tmelu stěn</t>
  </si>
  <si>
    <t>32</t>
  </si>
  <si>
    <t>"stěny"  (2,34+2,3*2)*2,7</t>
  </si>
  <si>
    <t>"otvory"  ((1,2*1,5)*2+(1,1*1,97))*-1</t>
  </si>
  <si>
    <t>"ostění"  ((1,2*2+1,5*2)*2)*0,05</t>
  </si>
  <si>
    <t>17</t>
  </si>
  <si>
    <t>622143003</t>
  </si>
  <si>
    <t>Montáž omítkových profilů plastových, pozinkovaných nebo dřevěných upevněných vtlačením do podkladní vrstvy nebo přibitím rohových s tkaninou</t>
  </si>
  <si>
    <t>34</t>
  </si>
  <si>
    <t>"krček"  (1,2*2+1,5*2)*2+(1,16*2+2,4*4)</t>
  </si>
  <si>
    <t>"schod"  2,7*2+1,3*2</t>
  </si>
  <si>
    <t>M</t>
  </si>
  <si>
    <t>55343022</t>
  </si>
  <si>
    <t>profil rohový Pz s úzkou kulatou hlavou pro vnitřní omítky tl 12mm</t>
  </si>
  <si>
    <t>36</t>
  </si>
  <si>
    <t>30,72*1,05 "Přepočtené koeficientem množství</t>
  </si>
  <si>
    <t>19</t>
  </si>
  <si>
    <t>622215114R</t>
  </si>
  <si>
    <t>Oprava kontaktního zateplení z polystyrenových XPS desek jednotlivých malých ploch tloušťky přes 40 do 80 mm stěn, plochy jednotlivě přes 0,5 do 1,0 m2</t>
  </si>
  <si>
    <t>38</t>
  </si>
  <si>
    <t>622221011</t>
  </si>
  <si>
    <t>Montáž kontaktního zateplení lepením a mechanickým kotvením z desek z minerální vlny s podélnou orientací vláken na vnější stěny, tloušťky desek přes 40 do 80 mm</t>
  </si>
  <si>
    <t>40</t>
  </si>
  <si>
    <t xml:space="preserve">"5. NP"  </t>
  </si>
  <si>
    <t>"stěny"  3,15*1,9</t>
  </si>
  <si>
    <t>63151520</t>
  </si>
  <si>
    <t>deska tepelně izolační minerální kontaktních fasád podélné vlákno λ=0,036 tl 60mm</t>
  </si>
  <si>
    <t>42</t>
  </si>
  <si>
    <t>2,475*1,02 "Přepočtené koeficientem množství</t>
  </si>
  <si>
    <t>622221021</t>
  </si>
  <si>
    <t>Montáž kontaktního zateplení lepením a mechanickým kotvením z desek z minerální vlny s podélnou orientací vláken na vnější stěny, tloušťky desek přes 80 do 120 mm</t>
  </si>
  <si>
    <t>44</t>
  </si>
  <si>
    <t>"stěny"  3,15*(3,1-1,9)</t>
  </si>
  <si>
    <t>23</t>
  </si>
  <si>
    <t>63152263</t>
  </si>
  <si>
    <t>deska tepelně izolační minerální kontaktních fasád podélné vlákno λ=0,034 tl 100mm</t>
  </si>
  <si>
    <t>46</t>
  </si>
  <si>
    <t>3,78*1,02 "Přepočtené koeficientem množství</t>
  </si>
  <si>
    <t>622232001</t>
  </si>
  <si>
    <t>Montáž kontaktního zateplení vnějšího ostění, nadpraží nebo parapetu lepením z desek z fenolické pěny hloubky špalet do 200 mm, tloušťky desek do 40 mm</t>
  </si>
  <si>
    <t>48</t>
  </si>
  <si>
    <t>"stěny"  2,8*0,05</t>
  </si>
  <si>
    <t>25</t>
  </si>
  <si>
    <t>28376801</t>
  </si>
  <si>
    <t>deska fenolická tepelně izolační fasádní λ=0,021 tl 30mm</t>
  </si>
  <si>
    <t>50</t>
  </si>
  <si>
    <t>0,14*1,1 "Přepočtené koeficientem množství</t>
  </si>
  <si>
    <t>622252002</t>
  </si>
  <si>
    <t>Montáž profilů kontaktního zateplení ostatních stěnových, dilatačních apod. lepených do tmelu</t>
  </si>
  <si>
    <t>52</t>
  </si>
  <si>
    <t>8,6+13,7+5,1+5,1</t>
  </si>
  <si>
    <t>27</t>
  </si>
  <si>
    <t>59051486</t>
  </si>
  <si>
    <t>profil rohový PVC 15x15mm s výztužnou tkaninou š 100mm pro ETICS</t>
  </si>
  <si>
    <t>54</t>
  </si>
  <si>
    <t>((1,3*2)+(1,5*2)*2)*1,05</t>
  </si>
  <si>
    <t>59051476</t>
  </si>
  <si>
    <t>profil začišťovací PVC 9mm s výztužnou tkaninou pro ostění ETICS</t>
  </si>
  <si>
    <t>56</t>
  </si>
  <si>
    <t>((2,7+1,3*2)+(1,2+1,5*2)*2)*1,05</t>
  </si>
  <si>
    <t>29</t>
  </si>
  <si>
    <t>28342207</t>
  </si>
  <si>
    <t>profil okenní zakončovací protipožární s okapnicí a tkaninou pro nadpraží ETICS</t>
  </si>
  <si>
    <t>58</t>
  </si>
  <si>
    <t>((2,7)+(1,2*2))*1,05</t>
  </si>
  <si>
    <t>59051512</t>
  </si>
  <si>
    <t>profil začišťovací s okapnicí PVC s výztužnou tkaninou pro parapet ETICS</t>
  </si>
  <si>
    <t>60</t>
  </si>
  <si>
    <t>(2,7+1,2*2)*1,05</t>
  </si>
  <si>
    <t>31</t>
  </si>
  <si>
    <t>622531031R</t>
  </si>
  <si>
    <t>Omítka tenkovrstvá silikonová vnějších ploch probarvená, včetně penetrace podkladu zrnitá, tloušťky 4,0 mm stěn</t>
  </si>
  <si>
    <t>62</t>
  </si>
  <si>
    <t>"stěny"  12,63</t>
  </si>
  <si>
    <t>"otvory"  ((0,9*0,65)*3+(0,7*0,7))*-1</t>
  </si>
  <si>
    <t>"ostění"  ((0,9+0,65*2)*3)*0,1</t>
  </si>
  <si>
    <t>"ostění"  ((1,2+1,5*2)*2)*0,05</t>
  </si>
  <si>
    <t xml:space="preserve">***5. NP  </t>
  </si>
  <si>
    <t>"stěny"  (0,15+3,05+0,1)*3,1</t>
  </si>
  <si>
    <t>"ostění"  (2,7+1,3*2)*0,1</t>
  </si>
  <si>
    <t>642945111</t>
  </si>
  <si>
    <t>Osazování ocelových zárubní protipožárních nebo protiplynových dveří do vynechaného otvoru, s obetonováním, dveří jednokřídlových do 2,5 m2</t>
  </si>
  <si>
    <t>64</t>
  </si>
  <si>
    <t>33</t>
  </si>
  <si>
    <t>55331568</t>
  </si>
  <si>
    <t>zárubeň jednokřídlá ocelová pro zdění s protipožární úpravou tl stěny 160-200mm rozměru 900/1970, 2100mm</t>
  </si>
  <si>
    <t>66</t>
  </si>
  <si>
    <t>Ostatní konstrukce a práce, bourání</t>
  </si>
  <si>
    <t>945412113</t>
  </si>
  <si>
    <t>Teleskopická hydraulická montážní plošina na samohybném podvozku, s otočným košem výšky zdvihu do 32 m</t>
  </si>
  <si>
    <t>den</t>
  </si>
  <si>
    <t>68</t>
  </si>
  <si>
    <t>P</t>
  </si>
  <si>
    <t>Poznámka k položce:_x000D_
Poznámka k položce: S ohledem na minimalizaci pohybu pracovníků po léčebně a aktuálně probíhající karanténu v ČR se předpokládá, že by práce z exteriérové části  (venkovní ostění, úpravy balkonů) 2.NP – 4.NP byly řešeny přístupem ze zdvižné plošiny.</t>
  </si>
  <si>
    <t>"úpravy vnějších omítek a demontáže krčku"  10</t>
  </si>
  <si>
    <t>35</t>
  </si>
  <si>
    <t>949101111</t>
  </si>
  <si>
    <t>Lešení pomocné pracovní pro objekty pozemních staveb pro zatížení do 150 kg/m2, o výšce lešeňové podlahy do 1,9 m</t>
  </si>
  <si>
    <t>70</t>
  </si>
  <si>
    <t>"S15"  8,84</t>
  </si>
  <si>
    <t>"S16"  2,74</t>
  </si>
  <si>
    <t>"S01"  111,06</t>
  </si>
  <si>
    <t>"S30"  16,38</t>
  </si>
  <si>
    <t>"S29"  17,26</t>
  </si>
  <si>
    <t>"S04_405"  16,2+1,0*2,26*4</t>
  </si>
  <si>
    <t>"krček"  1,94*2,1</t>
  </si>
  <si>
    <t>"501"  8,34</t>
  </si>
  <si>
    <t>952901111</t>
  </si>
  <si>
    <t>Vyčištění budov nebo objektů před předáním do užívání budov bytové nebo občanské výstavby, světlé výšky podlaží do 4 m</t>
  </si>
  <si>
    <t>72</t>
  </si>
  <si>
    <t>37</t>
  </si>
  <si>
    <t>953943114</t>
  </si>
  <si>
    <t>Osazování drobných kovových předmětů výrobků ostatních jinde neuvedených do vynechaných či vysekaných kapes zdiva, se zajištěním polohy se zalitím maltou cementovou, hmotnosti přes 15 do 30 kg/kus</t>
  </si>
  <si>
    <t>74</t>
  </si>
  <si>
    <t>"svařenec pro VZT ve stěně 2 ks"  2</t>
  </si>
  <si>
    <t>953961113</t>
  </si>
  <si>
    <t>Kotvy chemické s vyvrtáním otvoru do betonu, železobetonu nebo tvrdého kamene tmel, velikost M 12, hloubka 110 mm</t>
  </si>
  <si>
    <t>76</t>
  </si>
  <si>
    <t>"úprava nadpraží otvoru pro VZT"  9</t>
  </si>
  <si>
    <t>"rám otvoru"  12*3</t>
  </si>
  <si>
    <t>***nos. rám pod VZT</t>
  </si>
  <si>
    <t>"strop"  12</t>
  </si>
  <si>
    <t>39</t>
  </si>
  <si>
    <t>953965121</t>
  </si>
  <si>
    <t>Kotvy chemické s vyvrtáním otvoru kotevní šrouby pro chemické kotvy, velikost M 12, délka 160 mm</t>
  </si>
  <si>
    <t>78</t>
  </si>
  <si>
    <t>962081131</t>
  </si>
  <si>
    <t>Bourání zdiva příček nebo vybourání otvorů ze skleněných tvárnic, tl. do 100 mm</t>
  </si>
  <si>
    <t>80</t>
  </si>
  <si>
    <t>"4. NP"  2,2*2,5*2</t>
  </si>
  <si>
    <t>"5. NP"  3,05*3,05</t>
  </si>
  <si>
    <t>41</t>
  </si>
  <si>
    <t>965042121</t>
  </si>
  <si>
    <t>Bourání mazanin betonových nebo z litého asfaltu tl. do 100 mm, plochy do 1 m2</t>
  </si>
  <si>
    <t>82</t>
  </si>
  <si>
    <t>"spoj.krček"  (2,3*2+1,94*2)*0,25*0,05</t>
  </si>
  <si>
    <t>965046111</t>
  </si>
  <si>
    <t>Broušení stávajících betonových podlah úběr do 3 mm</t>
  </si>
  <si>
    <t>84</t>
  </si>
  <si>
    <t>"spoj.krček"  (2,1*1,94)+(1,16*0,3)</t>
  </si>
  <si>
    <t>43</t>
  </si>
  <si>
    <t>967041112</t>
  </si>
  <si>
    <t>Přisekání (špicování) rovných ostění v betonu po hrubém vybourání otvorů bez odstupu</t>
  </si>
  <si>
    <t>86</t>
  </si>
  <si>
    <t>"č.m. S10"  (0,9*2+0,65*2)*0,3</t>
  </si>
  <si>
    <t>"č.m. S19"  (0,9*2+0,65*2)*0,3</t>
  </si>
  <si>
    <t>"401_dveře"  2,0*2*0,3</t>
  </si>
  <si>
    <t>"501_VZT"  (1,1*2+0,7*2)*0,3</t>
  </si>
  <si>
    <t>968062374</t>
  </si>
  <si>
    <t>Vybourání dřevěných rámů oken s křídly, dveřních zárubní, vrat, stěn, ostění nebo obkladů rámů oken s křídly zdvojených, plochy do 1 m2</t>
  </si>
  <si>
    <t>88</t>
  </si>
  <si>
    <t>"S19"  0,9*0,65</t>
  </si>
  <si>
    <t>45</t>
  </si>
  <si>
    <t>968072456</t>
  </si>
  <si>
    <t>Vybourání kovových rámů oken s křídly, dveřních zárubní, vrat, stěn, ostění nebo obkladů dveřních zárubní, plochy přes 2 m2</t>
  </si>
  <si>
    <t>90</t>
  </si>
  <si>
    <t>"401"  1,2*2</t>
  </si>
  <si>
    <t>971052341</t>
  </si>
  <si>
    <t>Vybourání a prorážení otvorů v železobetonových příčkách a zdech základových nebo nadzákladových, plochy do 0,09 m2, tl. do 300 mm</t>
  </si>
  <si>
    <t>92</t>
  </si>
  <si>
    <t>"1. PP_el._0,1/0,2_1 ks"  1</t>
  </si>
  <si>
    <t>"1. PP_VZT_250/250_1 ks_S19"  1</t>
  </si>
  <si>
    <t>"1. PP_VZT_250/250_1 ks_S03"  1</t>
  </si>
  <si>
    <t>47</t>
  </si>
  <si>
    <t>971052551</t>
  </si>
  <si>
    <t>Vybourání a prorážení otvorů v železobetonových příčkách a zdech základových nebo nadzákladových, plochy do 1 m2, tl. do 600 mm</t>
  </si>
  <si>
    <t>94</t>
  </si>
  <si>
    <t>"1. PP_VZT_9600/600_1 ks"  0,6*0,6*0,3</t>
  </si>
  <si>
    <t>"1. NP_VZT_560/560_1 ks_136"  0,56*0,56*0,3</t>
  </si>
  <si>
    <t>"401_nadpraží"  (1,2*0,4)*0,3</t>
  </si>
  <si>
    <t>972054241</t>
  </si>
  <si>
    <t>Vybourání otvorů ve stropech nebo klenbách železobetonových bez odstranění podlahy a násypu, plochy do 0,09 m2, tl. do 150 mm</t>
  </si>
  <si>
    <t>96</t>
  </si>
  <si>
    <t>"5, NP"  1</t>
  </si>
  <si>
    <t>49</t>
  </si>
  <si>
    <t>977151118</t>
  </si>
  <si>
    <t>Jádrové vrty diamantovými korunkami do stavebních materiálů (železobetonu, betonu, cihel, obkladů, dlažeb, kamene) průměru přes 90 do 100 mm</t>
  </si>
  <si>
    <t>98</t>
  </si>
  <si>
    <t>"1. PP_VZT_6 ks_S02"  6*0,2</t>
  </si>
  <si>
    <t>977151131</t>
  </si>
  <si>
    <t>Jádrové vrty diamantovými korunkami do stavebních materiálů (železobetonu, betonu, cihel, obkladů, dlažeb, kamene) průměru přes 350 do 400 mm</t>
  </si>
  <si>
    <t>100</t>
  </si>
  <si>
    <t>"1. NP_VZT_D400_2 ks_136"  2*0,2</t>
  </si>
  <si>
    <t>51</t>
  </si>
  <si>
    <t>977211112</t>
  </si>
  <si>
    <t>Řezání konstrukcí stěnovou pilou železobetonových průměru řezané výztuže do 16 mm hloubka řezu přes 200 do 350 mm</t>
  </si>
  <si>
    <t>102</t>
  </si>
  <si>
    <t>"1. PP_el._0,1/0,2_1 ks"  0,1*2+0,2*2</t>
  </si>
  <si>
    <t>"1. PP_VZT_9600/600_1 ks"  0,6*4</t>
  </si>
  <si>
    <t>"1. NP_VZT_560/560_1 ks_136"  0,56*4</t>
  </si>
  <si>
    <t>"1. PP_VZT_250/250_1 ks_S19"  0,25*4</t>
  </si>
  <si>
    <t>"401_nadpraží"  (1,2+0,4*2)</t>
  </si>
  <si>
    <t>977312111</t>
  </si>
  <si>
    <t>Řezání stávajících betonových mazanin s vyztužením hloubky do 50 mm</t>
  </si>
  <si>
    <t>104</t>
  </si>
  <si>
    <t>"spoj.krček"  (1,94*2+2,3*2)</t>
  </si>
  <si>
    <t>53</t>
  </si>
  <si>
    <t>985232111</t>
  </si>
  <si>
    <t>Hloubkové spárování zdiva hloubky přes 40 do 80 mm aktivovanou maltou délky spáry na 1 m2 upravované plochy do 6 m</t>
  </si>
  <si>
    <t>106</t>
  </si>
  <si>
    <t>"úprava nadpraží otvoru pro VZT"  0,935*0,05</t>
  </si>
  <si>
    <t>985232191</t>
  </si>
  <si>
    <t>Hloubkové spárování zdiva hloubky přes 40 do 80 mm aktivovanou maltou Příplatek k cenám za práci ve stísněném prostoru</t>
  </si>
  <si>
    <t>108</t>
  </si>
  <si>
    <t>55</t>
  </si>
  <si>
    <t>985232192</t>
  </si>
  <si>
    <t>Hloubkové spárování zdiva hloubky přes 40 do 80 mm aktivovanou maltou Příplatek k cenám za plochu do 10 m2 jednotlivě</t>
  </si>
  <si>
    <t>110</t>
  </si>
  <si>
    <t>997</t>
  </si>
  <si>
    <t>Přesun sutě</t>
  </si>
  <si>
    <t>997013217</t>
  </si>
  <si>
    <t>Vnitrostaveništní doprava suti a vybouraných hmot vodorovně do 50 m svisle ručně pro budovy a haly výšky přes 21 do 24 m</t>
  </si>
  <si>
    <t>112</t>
  </si>
  <si>
    <t>57</t>
  </si>
  <si>
    <t>997013501</t>
  </si>
  <si>
    <t>Odvoz suti a vybouraných hmot na skládku nebo meziskládku se složením, na vzdálenost do 1 km</t>
  </si>
  <si>
    <t>114</t>
  </si>
  <si>
    <t>997013509</t>
  </si>
  <si>
    <t>Odvoz suti a vybouraných hmot na skládku nebo meziskládku se složením, na vzdálenost Příplatek k ceně za každý další i započatý 1 km přes 1 km</t>
  </si>
  <si>
    <t>116</t>
  </si>
  <si>
    <t>3,945*19 "Přepočtené koeficientem množství</t>
  </si>
  <si>
    <t>59</t>
  </si>
  <si>
    <t>997013602</t>
  </si>
  <si>
    <t>Poplatek za uložení stavebního odpadu na skládce (skládkovné) z armovaného betonu zatříděného do Katalogu odpadů pod kódem 17 01 01</t>
  </si>
  <si>
    <t>118</t>
  </si>
  <si>
    <t>997013804</t>
  </si>
  <si>
    <t>Poplatek za uložení stavebního odpadu na skládce (skládkovné) ze skla zatříděného do Katalogu odpadů pod kódem 17 02 02</t>
  </si>
  <si>
    <t>120</t>
  </si>
  <si>
    <t>998</t>
  </si>
  <si>
    <t>Přesun hmot</t>
  </si>
  <si>
    <t>61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</si>
  <si>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</si>
  <si>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</si>
  <si>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122</t>
  </si>
  <si>
    <t>PSV</t>
  </si>
  <si>
    <t>Práce a dodávky PSV</t>
  </si>
  <si>
    <t>733</t>
  </si>
  <si>
    <t>Ústřední vytápění - rozvodné potrubí</t>
  </si>
  <si>
    <t>733110806</t>
  </si>
  <si>
    <t>Demontáž potrubí z trubek ocelových závitových DN přes 15 do 32</t>
  </si>
  <si>
    <t>124</t>
  </si>
  <si>
    <t>63</t>
  </si>
  <si>
    <t>733191924</t>
  </si>
  <si>
    <t>Opravy rozvodů potrubí z trubek ocelových závitových normálních i zesílených navaření odbočky na stávající potrubí, odbočka DN 20</t>
  </si>
  <si>
    <t>126</t>
  </si>
  <si>
    <t>733192911</t>
  </si>
  <si>
    <t>Opravy rozvodů potrubí z trubek ocelových hladkých montáž Ø 25</t>
  </si>
  <si>
    <t>128</t>
  </si>
  <si>
    <t>65</t>
  </si>
  <si>
    <t>14011010</t>
  </si>
  <si>
    <t>trubka ocelová bezešvá hladká jakost 11 353 22x2,6mm</t>
  </si>
  <si>
    <t>130</t>
  </si>
  <si>
    <t>735</t>
  </si>
  <si>
    <t>Ústřední vytápění - otopná tělesa</t>
  </si>
  <si>
    <t>735111810</t>
  </si>
  <si>
    <t>Demontáž otopných těles litinových článkových</t>
  </si>
  <si>
    <t>132</t>
  </si>
  <si>
    <t>"S02"  3,0</t>
  </si>
  <si>
    <t>67</t>
  </si>
  <si>
    <t>735191905</t>
  </si>
  <si>
    <t>Ostatní opravy otopných těles odvzdušnění tělesa</t>
  </si>
  <si>
    <t>134</t>
  </si>
  <si>
    <t>735191910</t>
  </si>
  <si>
    <t>Ostatní opravy otopných těles napuštění vody do otopného systému včetně potrubí (bez kotle a ohříváků) otopných těles</t>
  </si>
  <si>
    <t>136</t>
  </si>
  <si>
    <t>69</t>
  </si>
  <si>
    <t>735192911</t>
  </si>
  <si>
    <t>Ostatní opravy otopných těles zpětná montáž otopných těles článkových litinových</t>
  </si>
  <si>
    <t>138</t>
  </si>
  <si>
    <t>763</t>
  </si>
  <si>
    <t>Konstrukce suché výstavby</t>
  </si>
  <si>
    <t>763121463</t>
  </si>
  <si>
    <t>Stěna předsazená ze sádrokartonových desek s nosnou konstrukcí z ocelových profilů CW, UW dvojitě opláštěná deskami protipožárními DF tl. 2 x 15 mm bez izolace, EI 60, stěna tl. 105 mm, profil 75</t>
  </si>
  <si>
    <t>140</t>
  </si>
  <si>
    <t>***1. NP</t>
  </si>
  <si>
    <t>"č.m. 136"  (4,47)*1,0</t>
  </si>
  <si>
    <t>71</t>
  </si>
  <si>
    <t>763121712</t>
  </si>
  <si>
    <t>Stěna předsazená ze sádrokartonových desek ostatní konstrukce a práce na předsazených stěnách ze sádrokartonových desek zalomení stěny</t>
  </si>
  <si>
    <t>142</t>
  </si>
  <si>
    <t>"č.m. 136"  3*1,0+4,47</t>
  </si>
  <si>
    <t>763121714</t>
  </si>
  <si>
    <t>Stěna předsazená ze sádrokartonových desek ostatní konstrukce a práce na předsazených stěnách ze sádrokartonových desek základní penetrační nátěr</t>
  </si>
  <si>
    <t>144</t>
  </si>
  <si>
    <t>73</t>
  </si>
  <si>
    <t>763121751</t>
  </si>
  <si>
    <t>Stěna předsazená ze sádrokartonových desek Příplatek k cenám za plochu do 6 m2 jednotlivě</t>
  </si>
  <si>
    <t>146</t>
  </si>
  <si>
    <t>763131543</t>
  </si>
  <si>
    <t>Podhled ze sádrokartonových desek jednovrstvá zavěšená spodní konstrukce z ocelových profilů CD, UD dvojitě opláštěná deskami protipožárními DF, tl. 2 x 15 mm, bez izolace, EI 60</t>
  </si>
  <si>
    <t>148</t>
  </si>
  <si>
    <t>"č.m. 136"  (3,1)</t>
  </si>
  <si>
    <t>75</t>
  </si>
  <si>
    <t>763131714</t>
  </si>
  <si>
    <t>Podhled ze sádrokartonových desek ostatní práce a konstrukce na podhledech ze sádrokartonových desek základní penetrační nátěr</t>
  </si>
  <si>
    <t>150</t>
  </si>
  <si>
    <t>763131761</t>
  </si>
  <si>
    <t>Podhled ze sádrokartonových desek Příplatek k cenám za plochu do 3 m2 jednotlivě</t>
  </si>
  <si>
    <t>152</t>
  </si>
  <si>
    <t>77</t>
  </si>
  <si>
    <t>763131765</t>
  </si>
  <si>
    <t>Podhled ze sádrokartonových desek Příplatek k cenám za výšku zavěšení přes 0,5 do 1,0 m</t>
  </si>
  <si>
    <t>154</t>
  </si>
  <si>
    <t>763164518</t>
  </si>
  <si>
    <t>Obklad konstrukcí sádrokartonovými deskami včetně ochranných úhelníků ve tvaru L rozvinuté šíře do 0,4 m, opláštěný deskou protipožární DF, tl. 2 x 15 mm</t>
  </si>
  <si>
    <t>156</t>
  </si>
  <si>
    <t>"úprava nadpraží otvoru pro VZT"  (1,35+0,43)</t>
  </si>
  <si>
    <t>79</t>
  </si>
  <si>
    <t>763171114</t>
  </si>
  <si>
    <t>Instalační technika pro konstrukce ze sádrokartonových desek montáž revizních klapek pro příčky nebo předsazené stěny, velikost přes 0,50 do 0,75 m2</t>
  </si>
  <si>
    <t>158</t>
  </si>
  <si>
    <t>"č.m. 136"  1</t>
  </si>
  <si>
    <t>590301669</t>
  </si>
  <si>
    <t>dvířka revizní protipožární pro stěny a podhledy 800x800mm</t>
  </si>
  <si>
    <t>160</t>
  </si>
  <si>
    <t>81</t>
  </si>
  <si>
    <t>998763303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</si>
  <si>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</si>
  <si>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162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</si>
  <si>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</si>
  <si>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</si>
  <si>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164</t>
  </si>
  <si>
    <t>764</t>
  </si>
  <si>
    <t>Konstrukce klempířské</t>
  </si>
  <si>
    <t>83</t>
  </si>
  <si>
    <t>764002851</t>
  </si>
  <si>
    <t>Demontáž klempířských konstrukcí oplechování parapetů do suti</t>
  </si>
  <si>
    <t>166</t>
  </si>
  <si>
    <t>"S19"  0,9</t>
  </si>
  <si>
    <t>764216641</t>
  </si>
  <si>
    <t>Oplechování parapetů z pozinkovaného plechu s povrchovou úpravou rovných celoplošně lepené, bez rohů rš 160 mm</t>
  </si>
  <si>
    <t>168</t>
  </si>
  <si>
    <t>"4. N"  1,2*2</t>
  </si>
  <si>
    <t>"5. NP"  3,05</t>
  </si>
  <si>
    <t>85</t>
  </si>
  <si>
    <t>998764103</t>
  </si>
  <si>
    <t>Přesun hmot pro konstrukce klempířské stanovený z hmotnosti přesunovaného materiálu vodorovná dopravní vzdálenost do 50 m v objektech výšky přes 12 do 24 m</t>
  </si>
  <si>
    <t>170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</si>
  <si>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</si>
  <si>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</si>
  <si>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172</t>
  </si>
  <si>
    <t>766</t>
  </si>
  <si>
    <t>Konstrukce truhlářské</t>
  </si>
  <si>
    <t>87</t>
  </si>
  <si>
    <t>766211811R</t>
  </si>
  <si>
    <t>Demontáž madel dřevěných</t>
  </si>
  <si>
    <t>174</t>
  </si>
  <si>
    <t>"4. NP_krček"  2,225*2</t>
  </si>
  <si>
    <t>766621712R</t>
  </si>
  <si>
    <t>Montáž okenních doplňků požární okenní uzávěr</t>
  </si>
  <si>
    <t>176</t>
  </si>
  <si>
    <t>"4. NP_405"  2</t>
  </si>
  <si>
    <t>"5. NP_"  3</t>
  </si>
  <si>
    <t>89</t>
  </si>
  <si>
    <t>549131109</t>
  </si>
  <si>
    <t>kování požární uzávěr ventilační okenní typ RWA100NT</t>
  </si>
  <si>
    <t>178</t>
  </si>
  <si>
    <t>Poznámka k položce:_x000D_
Poznámka k položce: Rozsah dodávky: 1 pohon vřetena E 250 NT 1 konzole 1 svěrník 1 úhelník 1 pružina 1 rohový převod 1 vedení tyče 1 zamykání 1 přídavný úhelník</t>
  </si>
  <si>
    <t>766622131</t>
  </si>
  <si>
    <t>Montáž oken plastových včetně montáže rámu plochy přes 1 m2 otevíravých do zdiva, výšky do 1,5 m</t>
  </si>
  <si>
    <t>180</t>
  </si>
  <si>
    <t>***sestava okna:</t>
  </si>
  <si>
    <t>"4. NP_2 ks"  (1,2*1,5)*2</t>
  </si>
  <si>
    <t>91</t>
  </si>
  <si>
    <t>611400518</t>
  </si>
  <si>
    <t>okno plastové otevíravé/sklopné dvojsklo přes plochu 1m2 do v 1,5m</t>
  </si>
  <si>
    <t>182</t>
  </si>
  <si>
    <t>Poznámka k položce:_x000D_
Poznámka k položce:  materiál PVC: ISO 1163-PVC-U, EDLP,082-25-T23 (označení materiálu dle ČSN EN ISO 1163 ovládání oken ve 4.NP bude klikou tzv. čtyřpolohové – poloha zavřeno, otevřeno, ventilace s vyklopením okna, mikroventilace</t>
  </si>
  <si>
    <t>766622135</t>
  </si>
  <si>
    <t>Montáž oken plastových včetně montáže rámu plochy přes 1 m2 otevíravých do celostěnových panelů nebo ocelových rámů, výšky do 1,5 m</t>
  </si>
  <si>
    <t>184</t>
  </si>
  <si>
    <t>"5. NP_3 ks"  (0,9*1,3)*3</t>
  </si>
  <si>
    <t>93</t>
  </si>
  <si>
    <t>611400519</t>
  </si>
  <si>
    <t>okno plastové sklopné dvojsklo přes plochu 1m2 do v 1,5m</t>
  </si>
  <si>
    <t>186</t>
  </si>
  <si>
    <t>Poznámka k položce:_x000D_
Poznámka k položce: materiál PVC: ISO 1163-PVC-U, EDLP,082-25-T23 (označení materiálu dle ČSN EN ISO 1163-1)</t>
  </si>
  <si>
    <t>766623911</t>
  </si>
  <si>
    <t>Oprava oken dřevěných zdvojených s otevíravými a sklápěcími křídly zatmelením</t>
  </si>
  <si>
    <t>188</t>
  </si>
  <si>
    <t>"4. NP_2 ks"  (0,9*0,9)*2</t>
  </si>
  <si>
    <t>95</t>
  </si>
  <si>
    <t>766623912</t>
  </si>
  <si>
    <t>Oprava oken dřevěných zdvojených s otevíravými a sklápěcími křídly s výměnou kování</t>
  </si>
  <si>
    <t>190</t>
  </si>
  <si>
    <t>54913500</t>
  </si>
  <si>
    <t>kování okenní vrchní rukojeť kyvných oken K417</t>
  </si>
  <si>
    <t>192</t>
  </si>
  <si>
    <t>"4. NP_2 ks"  2</t>
  </si>
  <si>
    <t>97</t>
  </si>
  <si>
    <t>766625912</t>
  </si>
  <si>
    <t>Oprava oken dřevěných zdvojených přihoblování okenních křídel v polodrážce zdvojených</t>
  </si>
  <si>
    <t>194</t>
  </si>
  <si>
    <t>"4. NP_2 ks"  (0,9*4)*2</t>
  </si>
  <si>
    <t>766629213</t>
  </si>
  <si>
    <t>Montáž oken. Příplatek k cenám za tepelnou izolaci mezi ostěním a rámem okna při rovném ostění, připojovací spára tl. do 15 mm, fólie</t>
  </si>
  <si>
    <t>196</t>
  </si>
  <si>
    <t>"4. NP_2 ks"  (1,2*2+1,5*2)*2</t>
  </si>
  <si>
    <t>"5. NP_3 ks"  (2,7*2+1,3*2)</t>
  </si>
  <si>
    <t>99</t>
  </si>
  <si>
    <t>766660022</t>
  </si>
  <si>
    <t>Montáž dveřních křídel dřevěných nebo plastových otevíravých do ocelové zárubně protipožárních jednokřídlových, šířky přes 800 mm</t>
  </si>
  <si>
    <t>198</t>
  </si>
  <si>
    <t>61165349</t>
  </si>
  <si>
    <t>dveře jednokřídlé dřevotřískové protipožární EI (EW) 30 D3 povrch lakovaný částečně prosklené 900x1970/2100mm</t>
  </si>
  <si>
    <t>200</t>
  </si>
  <si>
    <t>101</t>
  </si>
  <si>
    <t>766660731</t>
  </si>
  <si>
    <t>Montáž dveřních doplňků dveřního kování bezpečnostního zámku</t>
  </si>
  <si>
    <t>202</t>
  </si>
  <si>
    <t>54924006</t>
  </si>
  <si>
    <t>zámek zadlabací 190/140/20 P cylinder</t>
  </si>
  <si>
    <t>204</t>
  </si>
  <si>
    <t>103</t>
  </si>
  <si>
    <t>54914122</t>
  </si>
  <si>
    <t>kování bezpečnostní, klika-klika R4/O OFFICE</t>
  </si>
  <si>
    <t>206</t>
  </si>
  <si>
    <t>766661911</t>
  </si>
  <si>
    <t>Oprava dveřních křídel dřevěných z měkkého dřeva zatmelením</t>
  </si>
  <si>
    <t>208</t>
  </si>
  <si>
    <t>"5. NP"  0,8*1,97</t>
  </si>
  <si>
    <t>105</t>
  </si>
  <si>
    <t>766663921R</t>
  </si>
  <si>
    <t>Oprava dveřních křídel dřevěných seřízenímí závěsů</t>
  </si>
  <si>
    <t>210</t>
  </si>
  <si>
    <t>766699761</t>
  </si>
  <si>
    <t>Montáž ostatních truhlářských konstrukcí překrytí spár stěn lištou plochou</t>
  </si>
  <si>
    <t>212</t>
  </si>
  <si>
    <t>"5. NP_3 ks"  (0,9*2+1,3*2)*3</t>
  </si>
  <si>
    <t>107</t>
  </si>
  <si>
    <t>611002685</t>
  </si>
  <si>
    <t>krycí lišta - bílá 2,5m</t>
  </si>
  <si>
    <t>214</t>
  </si>
  <si>
    <t>24*0,25 "Přepočtené koeficientem množství</t>
  </si>
  <si>
    <t>998766103</t>
  </si>
  <si>
    <t>Přesun hmot pro konstrukce truhlářské stanovený z hmotnosti přesunovaného materiálu vodorovná dopravní vzdálenost do 50 m v objektech výšky přes 12 do 24 m</t>
  </si>
  <si>
    <t>216</t>
  </si>
  <si>
    <t>109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</si>
  <si>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</si>
  <si>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</si>
  <si>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218</t>
  </si>
  <si>
    <t>767</t>
  </si>
  <si>
    <t>Konstrukce zámečnické</t>
  </si>
  <si>
    <t>767581802</t>
  </si>
  <si>
    <t>Demontáž podhledů lamel</t>
  </si>
  <si>
    <t>220</t>
  </si>
  <si>
    <t>"4. NP"  2,14*2,225</t>
  </si>
  <si>
    <t>111</t>
  </si>
  <si>
    <t>767583341</t>
  </si>
  <si>
    <t>Montáž kovových podhledů lamelových šířky 150, plochy do 10 m2</t>
  </si>
  <si>
    <t>222</t>
  </si>
  <si>
    <t>***zpětná montáž stáv. podhledu</t>
  </si>
  <si>
    <t>"4. NP"  1,94*2,1</t>
  </si>
  <si>
    <t>767647911</t>
  </si>
  <si>
    <t>Oprava a údržba dveří výměna zámku</t>
  </si>
  <si>
    <t>224</t>
  </si>
  <si>
    <t>"5. NP_střecha"  1</t>
  </si>
  <si>
    <t>113</t>
  </si>
  <si>
    <t>54924019</t>
  </si>
  <si>
    <t>zámek zadlabací 5140/20PPN 1/2 - protipožární</t>
  </si>
  <si>
    <t>226</t>
  </si>
  <si>
    <t>767647912</t>
  </si>
  <si>
    <t>Oprava a údržba dveří výměna klik se štítky</t>
  </si>
  <si>
    <t>sada</t>
  </si>
  <si>
    <t>228</t>
  </si>
  <si>
    <t>115</t>
  </si>
  <si>
    <t>54914639</t>
  </si>
  <si>
    <t>panikové kování dveřní vrchní kování včetně štítu klika-madlo nerez</t>
  </si>
  <si>
    <t>230</t>
  </si>
  <si>
    <t>767647915</t>
  </si>
  <si>
    <t>Oprava a údržba dveří výměna samozavírače, se seřízením horního</t>
  </si>
  <si>
    <t>232</t>
  </si>
  <si>
    <t>"5. NP_"  1</t>
  </si>
  <si>
    <t>117</t>
  </si>
  <si>
    <t>549131199</t>
  </si>
  <si>
    <t>kování požární uzávěr ventilační dveřní typ RWAK60</t>
  </si>
  <si>
    <t>234</t>
  </si>
  <si>
    <t>Poznámka k položce:_x000D_
Poznámka k položce: vč. konzole</t>
  </si>
  <si>
    <t>5491311092</t>
  </si>
  <si>
    <t>kování požární uzávěr dveříí typ - řídící modul</t>
  </si>
  <si>
    <t>236</t>
  </si>
  <si>
    <t>"5. NP"  1</t>
  </si>
  <si>
    <t>119</t>
  </si>
  <si>
    <t>767995114</t>
  </si>
  <si>
    <t>Montáž ostatních atypických zámečnických konstrukcí hmotnosti přes 20 do 50 kg</t>
  </si>
  <si>
    <t>kg</t>
  </si>
  <si>
    <t>238</t>
  </si>
  <si>
    <t>***svařenec pro VZT ve stěně 3 ks</t>
  </si>
  <si>
    <t>"L100/65/7"  (0,72*4)*0,00877*3*1000</t>
  </si>
  <si>
    <t>"Pl.80/10"  (0,52*4)*3*0,00628*1000</t>
  </si>
  <si>
    <t>***úprava nadpraží otvoru pro VZT</t>
  </si>
  <si>
    <t>"UE120"  1,35*0,014*1000</t>
  </si>
  <si>
    <t>"Pl.80/15"  0,45*0,00942*1000</t>
  </si>
  <si>
    <t>"L60/60/6"  (0,9*4)*0,00542*1000</t>
  </si>
  <si>
    <t>"tyč D12"  (1,0*8)*0,000888*1000</t>
  </si>
  <si>
    <t>"5. NP_úprava rámu kopilitu"  3,05*0,0084*1000</t>
  </si>
  <si>
    <t>13010524</t>
  </si>
  <si>
    <t>úhelník ocelový nerovnostranný jakost 11 375 100x65x7mm</t>
  </si>
  <si>
    <t>240</t>
  </si>
  <si>
    <t>"L100/65/7"  (0,72*4)*0,00877*3*1,09</t>
  </si>
  <si>
    <t>121</t>
  </si>
  <si>
    <t>13010272</t>
  </si>
  <si>
    <t>tyč ocelová plochá jakost 11 375 80x10mm</t>
  </si>
  <si>
    <t>242</t>
  </si>
  <si>
    <t>"Pl.80/10"  (0,52*4)*0,00628*3</t>
  </si>
  <si>
    <t>13010912</t>
  </si>
  <si>
    <t>ocel profilová UE 120 jakost 11 375</t>
  </si>
  <si>
    <t>244</t>
  </si>
  <si>
    <t>"UE120"  1,35*0,014*1,09</t>
  </si>
  <si>
    <t>123</t>
  </si>
  <si>
    <t>13010814</t>
  </si>
  <si>
    <t>ocel profilová UPN 80 jakost 11 375</t>
  </si>
  <si>
    <t>246</t>
  </si>
  <si>
    <t>"5. NP_úprava rámu kopilitu"  3,05*0,0084*1,09</t>
  </si>
  <si>
    <t>13010228</t>
  </si>
  <si>
    <t>tyč ocelová plochá jakost 11 375 50x15mm</t>
  </si>
  <si>
    <t>248</t>
  </si>
  <si>
    <t>"Pl.80/15"  0,45*0,00942*1,09</t>
  </si>
  <si>
    <t>125</t>
  </si>
  <si>
    <t>13010424</t>
  </si>
  <si>
    <t>úhelník ocelový rovnostranný jakost 11 375 60x60x6mm</t>
  </si>
  <si>
    <t>250</t>
  </si>
  <si>
    <t>"L60/60/6"  (0,9*4)*0,00542*1,09</t>
  </si>
  <si>
    <t>13010012</t>
  </si>
  <si>
    <t>tyč ocelová kruhová jakost 11 375 D 12mm</t>
  </si>
  <si>
    <t>252</t>
  </si>
  <si>
    <t>"tyč D12"  (1,0*8)*0,000888*1,09</t>
  </si>
  <si>
    <t>127</t>
  </si>
  <si>
    <t>767996802</t>
  </si>
  <si>
    <t>Demontáž ostatních zámečnických konstrukcí o hmotnosti jednotlivých dílů rozebráním přes 50 do 100 kg</t>
  </si>
  <si>
    <t>254</t>
  </si>
  <si>
    <t>"S03_mříž"  2,8*2,8*8</t>
  </si>
  <si>
    <t>"rám kopilit_4. NP"  (9,45*2)*4,47</t>
  </si>
  <si>
    <t>"rám kopilit_5. NP"  (3,05*3)*4,47</t>
  </si>
  <si>
    <t>998767103</t>
  </si>
  <si>
    <t>Přesun hmot pro zámečnické konstrukce stanovený z hmotnosti přesunovaného materiálu vodorovná dopravní vzdálenost do 50 m v objektech výšky přes 12 do 24 m</t>
  </si>
  <si>
    <t>256</t>
  </si>
  <si>
    <t>129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</si>
  <si>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</si>
  <si>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</si>
  <si>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258</t>
  </si>
  <si>
    <t>771</t>
  </si>
  <si>
    <t>Podlahy z dlaždic</t>
  </si>
  <si>
    <t>771111011</t>
  </si>
  <si>
    <t>Příprava podkladu před provedením dlažby vysátí podlah</t>
  </si>
  <si>
    <t>260</t>
  </si>
  <si>
    <t>131</t>
  </si>
  <si>
    <t>771121011</t>
  </si>
  <si>
    <t>Příprava podkladu před provedením dlažby nátěr penetrační na podlahu</t>
  </si>
  <si>
    <t>262</t>
  </si>
  <si>
    <t>771151012</t>
  </si>
  <si>
    <t>Příprava podkladu před provedením dlažby samonivelační stěrka min.pevnosti 20 MPa, tloušťky přes 3 do 5 mm</t>
  </si>
  <si>
    <t>264</t>
  </si>
  <si>
    <t>133</t>
  </si>
  <si>
    <t>771161021</t>
  </si>
  <si>
    <t>Příprava podkladu před provedením dlažby montáž profilu ukončujícího profilu pro plynulý přechod (dlažba-koberec apod.)</t>
  </si>
  <si>
    <t>266</t>
  </si>
  <si>
    <t>"4. NP"  1,16+1,1</t>
  </si>
  <si>
    <t>55343110</t>
  </si>
  <si>
    <t>profil přechodový Al narážecí 30mm stříbro</t>
  </si>
  <si>
    <t>268</t>
  </si>
  <si>
    <t>2,26*1,1 "Přepočtené koeficientem množství</t>
  </si>
  <si>
    <t>135</t>
  </si>
  <si>
    <t>771474112</t>
  </si>
  <si>
    <t>Montáž soklů z dlaždic keramických lepených flexibilním lepidlem rovných, výšky přes 65 do 90 mm</t>
  </si>
  <si>
    <t>270</t>
  </si>
  <si>
    <t>"spoj.krček"  (7,52)-1,1</t>
  </si>
  <si>
    <t>59761427</t>
  </si>
  <si>
    <t>dlažba keramická slinutá hladká do interiéru i exteriéru pro vysoké mechanické namáhání přes 85 do 100ks/m2</t>
  </si>
  <si>
    <t>272</t>
  </si>
  <si>
    <t>6,42*0,11 "Přepočtené koeficientem množství</t>
  </si>
  <si>
    <t>137</t>
  </si>
  <si>
    <t>771571810</t>
  </si>
  <si>
    <t>Demontáž podlah z dlaždic keramických kladených do malty</t>
  </si>
  <si>
    <t>274</t>
  </si>
  <si>
    <t>"spoj.krček"  (2,1*1,94)</t>
  </si>
  <si>
    <t>771573121</t>
  </si>
  <si>
    <t>Montáž podlah z dlaždic keramických lepených standardním lepidlem hladkých přes 85 do 100 ks/m2</t>
  </si>
  <si>
    <t>276</t>
  </si>
  <si>
    <t>139</t>
  </si>
  <si>
    <t>278</t>
  </si>
  <si>
    <t>4,422*1,1 "Přepočtené koeficientem množství</t>
  </si>
  <si>
    <t>998771103</t>
  </si>
  <si>
    <t>Přesun hmot pro podlahy z dlaždic stanovený z hmotnosti přesunovaného materiálu vodorovná dopravní vzdálenost do 50 m v objektech výšky přes 12 do 24 m</t>
  </si>
  <si>
    <t>280</t>
  </si>
  <si>
    <t>141</t>
  </si>
  <si>
    <t>998771181</t>
  </si>
  <si>
    <t>Přesun hmot pro podlahy z dlaždic stanovený z hmotnosti přesunovaného materiálu Příplatek k ceně za přesun prováděný bez použití mechanizace pro jakoukoliv výšku objektu</t>
  </si>
  <si>
    <t>282</t>
  </si>
  <si>
    <t>783</t>
  </si>
  <si>
    <t>Dokončovací práce - nátěry</t>
  </si>
  <si>
    <t>783101401</t>
  </si>
  <si>
    <t>Příprava podkladu truhlářských konstrukcí před provedením nátěru ometení</t>
  </si>
  <si>
    <t>284</t>
  </si>
  <si>
    <t>143</t>
  </si>
  <si>
    <t>783106807</t>
  </si>
  <si>
    <t>Odstranění nátěrů z truhlářských konstrukcí odstraňovačem nátěrů s obroušením</t>
  </si>
  <si>
    <t>286</t>
  </si>
  <si>
    <t>783114101</t>
  </si>
  <si>
    <t>Základní nátěr truhlářských konstrukcí jednonásobný syntetický</t>
  </si>
  <si>
    <t>288</t>
  </si>
  <si>
    <t>"4. NP_okno_2 ks"  ((0,9*4)*2)*4*1,1</t>
  </si>
  <si>
    <t>"5. NP_dveře 1 ks"  0,8*1,97*2</t>
  </si>
  <si>
    <t>145</t>
  </si>
  <si>
    <t>783117101</t>
  </si>
  <si>
    <t>Krycí nátěr truhlářských konstrukcí jednonásobný syntetický</t>
  </si>
  <si>
    <t>290</t>
  </si>
  <si>
    <t>783122131</t>
  </si>
  <si>
    <t>Tmelení truhlářských konstrukcí plošné (plné) včetně přebroušení tmelených míst, tmelem disperzním akrylátovým nebo latexovým</t>
  </si>
  <si>
    <t>292</t>
  </si>
  <si>
    <t>147</t>
  </si>
  <si>
    <t>783301303</t>
  </si>
  <si>
    <t>Příprava podkladu zámečnických konstrukcí před provedením nátěru odrezivění odrezovačem bezoplachovým</t>
  </si>
  <si>
    <t>294</t>
  </si>
  <si>
    <t>783301311</t>
  </si>
  <si>
    <t>Příprava podkladu zámečnických konstrukcí před provedením nátěru odmaštění odmašťovačem vodou ředitelným</t>
  </si>
  <si>
    <t>296</t>
  </si>
  <si>
    <t>149</t>
  </si>
  <si>
    <t>783301401</t>
  </si>
  <si>
    <t>Příprava podkladu zámečnických konstrukcí před provedením nátěru ometení</t>
  </si>
  <si>
    <t>298</t>
  </si>
  <si>
    <t>783314201</t>
  </si>
  <si>
    <t>Základní antikorozní nátěr zámečnických konstrukcí jednonásobný syntetický standardní</t>
  </si>
  <si>
    <t>300</t>
  </si>
  <si>
    <t>"L100/65/7"  (0,72*4)*(0,1*2+0,65*2)*3</t>
  </si>
  <si>
    <t>"Pl.80/10"  (0,52*4)*(0,08*2+0,01*2)*3</t>
  </si>
  <si>
    <t>"UE120"  1,35*(0,12*2+0,06*4)</t>
  </si>
  <si>
    <t>"Pl.80/15"  0,45*(0,08*2+0,015*2)</t>
  </si>
  <si>
    <t>"L60/60/6"  (0,9*4)*(0,06*4)</t>
  </si>
  <si>
    <t>"tyč D12"  (2*PI*0,006*0,006+2*PI*0,006*1,0)*8</t>
  </si>
  <si>
    <t>"zárubeň"  (0,6+2,1*2)*0,35</t>
  </si>
  <si>
    <t>"5. NP_úprava rámu kopilitu_U80"  3,05*0,32</t>
  </si>
  <si>
    <t>151</t>
  </si>
  <si>
    <t>783317101</t>
  </si>
  <si>
    <t>Krycí nátěr (email) zámečnických konstrukcí jednonásobný syntetický standardní</t>
  </si>
  <si>
    <t>302</t>
  </si>
  <si>
    <t>783401311</t>
  </si>
  <si>
    <t>Příprava podkladu klempířských konstrukcí před provedením nátěru odmaštěním odmašťovačem vodou ředitelným</t>
  </si>
  <si>
    <t>304</t>
  </si>
  <si>
    <t>153</t>
  </si>
  <si>
    <t>783401401</t>
  </si>
  <si>
    <t>Příprava podkladu klempířských konstrukcí před provedením nátěru ometením</t>
  </si>
  <si>
    <t>306</t>
  </si>
  <si>
    <t>783414201</t>
  </si>
  <si>
    <t>Základní antikorozní nátěr klempířských konstrukcí jednonásobný syntetický standardní</t>
  </si>
  <si>
    <t>308</t>
  </si>
  <si>
    <t>"5. NP_stáv oplechování"  1,0</t>
  </si>
  <si>
    <t>155</t>
  </si>
  <si>
    <t>783417101</t>
  </si>
  <si>
    <t>Krycí nátěr (email) klempířských konstrukcí jednonásobný syntetický standardní</t>
  </si>
  <si>
    <t>310</t>
  </si>
  <si>
    <t>783801505</t>
  </si>
  <si>
    <t>Příprava podkladu omítek před provedením nátěru omytí s odmaštěním a následným opláchnutím</t>
  </si>
  <si>
    <t>312</t>
  </si>
  <si>
    <t>157</t>
  </si>
  <si>
    <t>783826301</t>
  </si>
  <si>
    <t>Nátěr omítek se schopností překlenutí trhlin elastický (trvale pružný) akrylátový</t>
  </si>
  <si>
    <t>314</t>
  </si>
  <si>
    <t>"S06"  17,2*1,5</t>
  </si>
  <si>
    <t>784</t>
  </si>
  <si>
    <t>Dokončovací práce - malby a tapety</t>
  </si>
  <si>
    <t>784111001</t>
  </si>
  <si>
    <t>Oprášení (ometení) podkladu v místnostech výšky do 3,80 m</t>
  </si>
  <si>
    <t>316</t>
  </si>
  <si>
    <t>"nové omítky"  21,767</t>
  </si>
  <si>
    <t>"opravy omítek"  171,602</t>
  </si>
  <si>
    <t>"SDK"  4,47+7,47+3,1</t>
  </si>
  <si>
    <t>159</t>
  </si>
  <si>
    <t>784121001</t>
  </si>
  <si>
    <t>Oškrabání malby v místnostech výšky do 3,80 m</t>
  </si>
  <si>
    <t>318</t>
  </si>
  <si>
    <t>784121011</t>
  </si>
  <si>
    <t>Rozmývání podkladu po oškrabání malby v místnostech výšky do 3,80 m</t>
  </si>
  <si>
    <t>320</t>
  </si>
  <si>
    <t>161</t>
  </si>
  <si>
    <t>784181111</t>
  </si>
  <si>
    <t>Penetrace podkladu jednonásobná základní silikátová v místnostech výšky do 3,80 m</t>
  </si>
  <si>
    <t>322</t>
  </si>
  <si>
    <t>784221101</t>
  </si>
  <si>
    <t>Malby z malířských směsí otěruvzdorných za sucha dvojnásobné, bílé za sucha otěruvzdorné dobře v místnostech výšky do 3,80 m</t>
  </si>
  <si>
    <t>324</t>
  </si>
  <si>
    <t>HZS</t>
  </si>
  <si>
    <t>Hodinové zúčtovací sazby</t>
  </si>
  <si>
    <t>163</t>
  </si>
  <si>
    <t>HZS1291</t>
  </si>
  <si>
    <t>Hodinové zúčtovací sazby profesí HSV zemní a pomocné práce pomocný stavební dělník</t>
  </si>
  <si>
    <t>hod</t>
  </si>
  <si>
    <t>262144</t>
  </si>
  <si>
    <t>326</t>
  </si>
  <si>
    <t>"Demontáž vybavenosti v místnosti S 19"  5</t>
  </si>
  <si>
    <t>"Demontáž vybavenosti v místnosti S 02"  5</t>
  </si>
  <si>
    <t>"Demontáž vybavenosti v místnosti S 03"  5</t>
  </si>
  <si>
    <t>"Demontáž vybavenosti v místnosti S 04"  5</t>
  </si>
  <si>
    <t>"Demontáž vybavenosti v místnosti S 10"  5</t>
  </si>
  <si>
    <t>"Demontáž vybavenosti v místnosti  136"  5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</si>
  <si>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</si>
  <si>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</si>
  <si>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</si>
  <si>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</si>
  <si>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</si>
  <si>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</si>
  <si>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soub.</t>
  </si>
  <si>
    <t>328</t>
  </si>
  <si>
    <t>Poznámka k položce:_x000D_
Poznámka k položce: Součástí dodávky je předání kompletní dokumentace skutečného provedení stavby objednateli.</t>
  </si>
  <si>
    <t>VRN3</t>
  </si>
  <si>
    <t>Zařízení staveniště</t>
  </si>
  <si>
    <t>165</t>
  </si>
  <si>
    <t>030001000</t>
  </si>
  <si>
    <t>330</t>
  </si>
  <si>
    <t>VRN4</t>
  </si>
  <si>
    <t>Inženýrská činnost</t>
  </si>
  <si>
    <t>045002000</t>
  </si>
  <si>
    <t>Kompletační a koordinační činnost</t>
  </si>
  <si>
    <t>332</t>
  </si>
  <si>
    <t>VRN6</t>
  </si>
  <si>
    <t>Územní vlivy</t>
  </si>
  <si>
    <t>167</t>
  </si>
  <si>
    <t>060001000</t>
  </si>
  <si>
    <t>334</t>
  </si>
  <si>
    <t>VRN7</t>
  </si>
  <si>
    <t>Provozní vlivy</t>
  </si>
  <si>
    <t>070001000</t>
  </si>
  <si>
    <t>336</t>
  </si>
  <si>
    <t>VRN9</t>
  </si>
  <si>
    <t>Ostatní náklady</t>
  </si>
  <si>
    <t>169</t>
  </si>
  <si>
    <t>092203000</t>
  </si>
  <si>
    <t>Náklady na zaškolení</t>
  </si>
  <si>
    <t>338</t>
  </si>
  <si>
    <t>412.2 - Elektroinstalace</t>
  </si>
  <si>
    <t>Josef Ottl</t>
  </si>
  <si>
    <t xml:space="preserve">    741 - Elektroinstalace - silnoproud</t>
  </si>
  <si>
    <t>971033251</t>
  </si>
  <si>
    <t>Vybourání otvorů ve zdivu základovém nebo nadzákladovém z cihel, tvárnic, příčkovek z cihel pálených na maltu vápennou nebo vápenocementovou plochy do 0,0225 m2, tl. do 450 mm</t>
  </si>
  <si>
    <t>971042151</t>
  </si>
  <si>
    <t>Vybourání otvorů v betonových příčkách a zdech základových nebo nadzákladových průměru profilu do 60 mm, tl. do 450 mm</t>
  </si>
  <si>
    <t>974082112</t>
  </si>
  <si>
    <t>Vysekání rýh pro vodiče v omítce vápenné nebo vápenocementové stěn, šířky do 30 mm</t>
  </si>
  <si>
    <t>974049133</t>
  </si>
  <si>
    <t>Vysekání rýh v betonových zdech do hl. 50 mm a šířky do 100 mm</t>
  </si>
  <si>
    <t>0,549*19 "Přepočtené koeficientem množství</t>
  </si>
  <si>
    <t>741</t>
  </si>
  <si>
    <t>Elektroinstalace - silnoproud</t>
  </si>
  <si>
    <t>741112333</t>
  </si>
  <si>
    <t>Montáž krabic pancéřových bez napojení na trubky a lišty a demontáže a montáže víčka rozvodek se zapojením vodičů na svorkovnici kovových čtyřhranných s ochrannou svorkou, vel. 180x180 mm</t>
  </si>
  <si>
    <t>345HLK9124P</t>
  </si>
  <si>
    <t>krabice plastová požárně odolná oranž IP66</t>
  </si>
  <si>
    <t>741120001</t>
  </si>
  <si>
    <t>Montáž vodičů izolovaných měděných bez ukončení uložených pod omítku plných a laněných (např. CY), průřezu žíly 0,35 až 6 mm2</t>
  </si>
  <si>
    <t>34140844</t>
  </si>
  <si>
    <t>vodič izolovaný s Cu jádrem 6mm2 (H07V-U)</t>
  </si>
  <si>
    <t>741120201</t>
  </si>
  <si>
    <t>Montáž vodičů izolovaných měděných bez ukončení uložených volně plných a laněných s PVC pláštěm, bezhalogenových, ohniodolných (např. CY, CHAH-V) průřezu žíly 1,5 až 16 mm2</t>
  </si>
  <si>
    <t>741120301</t>
  </si>
  <si>
    <t>Montáž vodičů izolovaných měděných bez ukončení uložených pevně plných a laněných s PVC pláštěm, bezhalogenových, ohniodolných (např. CY, CHAH-V) průřezu žíly 0,55 až 16 mm2</t>
  </si>
  <si>
    <t>741122015</t>
  </si>
  <si>
    <t>Montáž kabelů měděných bez ukončení uložených pod omítku plných kulatých (např. CYKY), počtu a průřezu žil 3x1,5 mm2</t>
  </si>
  <si>
    <t>3451231759</t>
  </si>
  <si>
    <t>KABEL PRAFLADUR-J 3X1,5 RE P90-R</t>
  </si>
  <si>
    <t>741122031</t>
  </si>
  <si>
    <t>Montáž kabelů měděných bez ukončení uložených pod omítku plných kulatých (např. CYKY), počtu a průřezu žil 5x1,5 až 2,5 mm2</t>
  </si>
  <si>
    <t>3451352276</t>
  </si>
  <si>
    <t>KABEL PRAFLADUR-J 5x1,5 RE P90-R</t>
  </si>
  <si>
    <t>3451304616</t>
  </si>
  <si>
    <t>KABEL PRAFLADUR-J 5X2,5 RE P90-R</t>
  </si>
  <si>
    <t>741122211</t>
  </si>
  <si>
    <t>Montáž kabelů měděných bez ukončení uložených volně nebo v liště plných kulatých (např. CYKY) počtu a průřezu žil 3x1,5 až 6 mm2</t>
  </si>
  <si>
    <t>741122214</t>
  </si>
  <si>
    <t>Montáž kabelů měděných bez ukončení uložených volně nebo v liště plných kulatých (např. CYKY) počtu a průřezu žil 3x25 až 35 mm2</t>
  </si>
  <si>
    <t>3451231760</t>
  </si>
  <si>
    <t>KABEL PRAFLADUR-J 3X2,5 RE P90-R</t>
  </si>
  <si>
    <t>741122231</t>
  </si>
  <si>
    <t>Montáž kabelů měděných bez ukončení uložených volně nebo v liště plných kulatých (např. CYKY) počtu a průřezu žil 5x1,5 až 2,5 mm2</t>
  </si>
  <si>
    <t>741122611</t>
  </si>
  <si>
    <t>Montáž kabelů měděných bez ukončení uložených pevně plných kulatých nebo bezhalogenových (např. CYKY) počtu a průřezu žil 3x1,5 až 6 mm2</t>
  </si>
  <si>
    <t>741122641</t>
  </si>
  <si>
    <t>Montáž kabelů měděných bez ukončení uložených pevně plných kulatých nebo bezhalogenových (např. CYKY) počtu a průřezu žil 5x1,5 až 2,5 mm2</t>
  </si>
  <si>
    <t>741130001</t>
  </si>
  <si>
    <t>Ukončení vodičů izolovaných s označením a zapojením v rozváděči nebo na přístroji, průřezu žíly do 2,5 mm2</t>
  </si>
  <si>
    <t>35442111</t>
  </si>
  <si>
    <t>štítek plastový - čísla kabelů</t>
  </si>
  <si>
    <t>345HLP110</t>
  </si>
  <si>
    <t>Příchytka E30-E90 pro kabel pr.10mm</t>
  </si>
  <si>
    <t>34523023</t>
  </si>
  <si>
    <t>příchytka kabelu na lávku kovová do pr.10mm</t>
  </si>
  <si>
    <t>741130021</t>
  </si>
  <si>
    <t>Ukončení vodičů izolovaných s označením a zapojením na svorkovnici s otevřením a uzavřením krytu, průřezu žíly do 2,5 mm2</t>
  </si>
  <si>
    <t>"připojení ventilátoru do 1,5kW_3 ks"  3*3</t>
  </si>
  <si>
    <t>"připojení zařízení do 0,5kW_3 ks"  3*3</t>
  </si>
  <si>
    <t xml:space="preserve">" ks"  </t>
  </si>
  <si>
    <t>741132132</t>
  </si>
  <si>
    <t>Ukončení kabelů smršťovací záklopkou nebo páskou se zapojením bez letování, počtu a průřezu žil 4x10 mm2</t>
  </si>
  <si>
    <t>3451000084</t>
  </si>
  <si>
    <t>smršťovací trubice KZ3/6-25(3x6)</t>
  </si>
  <si>
    <t>741132147</t>
  </si>
  <si>
    <t>Ukončení kabelů smršťovací záklopkou nebo páskou se zapojením bez letování, počtu a průřezu žil 5x10 mm2</t>
  </si>
  <si>
    <t>1255529</t>
  </si>
  <si>
    <t>SMRSTOVACI TRUBICE RPK 30/8-1000 CERNA</t>
  </si>
  <si>
    <t>741310431</t>
  </si>
  <si>
    <t>Montáž spínačů tří nebo čtyřpólových vestavných bez zhotovení otvoru pro hřídel přístroje komorových nebo paketových ovládaných neodnímatelnou rukojetí, bez zapojení vodičů pro jakýkoliv počet komor nebo paket</t>
  </si>
  <si>
    <t>345247001</t>
  </si>
  <si>
    <t>motorový spouštěč 3pól proud.rozsah 1,0-1,6A</t>
  </si>
  <si>
    <t>345247002</t>
  </si>
  <si>
    <t>motorový spouštěč 3pól proud.rozsah 2,5-4,0A</t>
  </si>
  <si>
    <t>345247091</t>
  </si>
  <si>
    <t>/spouštěč/ pomocný kontakt 1s+1r</t>
  </si>
  <si>
    <t>741320101</t>
  </si>
  <si>
    <t>Montáž jističů se zapojením vodičů jednopólových nn do 25 A bez krytu</t>
  </si>
  <si>
    <t>35822104</t>
  </si>
  <si>
    <t>jistič 1pólový-charakteristika B 4A</t>
  </si>
  <si>
    <t>35822107</t>
  </si>
  <si>
    <t>jistič 1pólový-charakteristika B 6A</t>
  </si>
  <si>
    <t>741320102</t>
  </si>
  <si>
    <t>Montáž jističů se zapojením vodičů jednopólových nn do 25 A bez krytu, se signálním kontaktem</t>
  </si>
  <si>
    <t>345286516</t>
  </si>
  <si>
    <t>jistič pomocné kontakty 1+1/6A/230V</t>
  </si>
  <si>
    <t>741330042</t>
  </si>
  <si>
    <t>Montáž stykačů nn se zapojením vodičů střídavých vestavných třípólových do 25 A</t>
  </si>
  <si>
    <t>34510903192</t>
  </si>
  <si>
    <t>stykač 3pól 3xS/25A/24V AC</t>
  </si>
  <si>
    <t>345265181</t>
  </si>
  <si>
    <t>instalační relé 16A, 1s+1r, c.24V AC</t>
  </si>
  <si>
    <t>741350001</t>
  </si>
  <si>
    <t>Montáž jednofázových transformátorů nn se zapojením vodičů vestavných 1x primár - 1x sekundár do 200 VA</t>
  </si>
  <si>
    <t>37422113</t>
  </si>
  <si>
    <t>transformátor bezpečnostní 63VA 12-24V 240V</t>
  </si>
  <si>
    <t>741021003R</t>
  </si>
  <si>
    <t>Odkryt a zakryt stáv. skříně rozvaděče, úpr.krytu</t>
  </si>
  <si>
    <t>Poznámka k položce:_x000D_
Poznámka k položce: V souladu s PD.</t>
  </si>
  <si>
    <t>741920052</t>
  </si>
  <si>
    <t>Montáž a zhotovení ohnivzdorných konstrukcí pro elektrozařízení přepážek z desek nebo vyztužených omítek silikátových s výplní ve stěnovém průchodu, tl. přes 150 do 300 mm</t>
  </si>
  <si>
    <t>"1. PP"  0,1*0,2*2</t>
  </si>
  <si>
    <t>998741103</t>
  </si>
  <si>
    <t>Přesun hmot pro silnoproud stanovený z hmotnosti přesunovaného materiálu vodorovná dopravní vzdálenost do 50 m v objektech výšky přes 12 do 24 m</t>
  </si>
  <si>
    <t>998741181</t>
  </si>
  <si>
    <t>Přesun hmot pro silnoproud stanovený z hmotnosti přesunovaného materiálu Příplatek k ceně za přesun prováděný bez použití mechanizace pro jakoukoliv výšku objektu</t>
  </si>
  <si>
    <t>412.3 - Vzduchotechnika</t>
  </si>
  <si>
    <t>Ing. Iva Mědílková</t>
  </si>
  <si>
    <t xml:space="preserve">    713 - Izolace tepelné</t>
  </si>
  <si>
    <t xml:space="preserve">    751 - Vzduchotechnika</t>
  </si>
  <si>
    <t xml:space="preserve">    A01 - Ventilátory</t>
  </si>
  <si>
    <t xml:space="preserve">    A02 - Distribuční elementy</t>
  </si>
  <si>
    <t xml:space="preserve">    A03 - Potrubí</t>
  </si>
  <si>
    <t xml:space="preserve">      A04 - Vzduchotechnická zařízení</t>
  </si>
  <si>
    <t>"kotevní body"  51*2</t>
  </si>
  <si>
    <t>713</t>
  </si>
  <si>
    <t>Izolace tepelné</t>
  </si>
  <si>
    <t>713411131</t>
  </si>
  <si>
    <t>Montáž izolace tepelné potrubí a ohybů pásy nebo rohožemi s povrchovou úpravou hliníkovou fólií připevněnými ocelovým drátem do konstrukce z ocelových pásů potrubí jednovrstvá</t>
  </si>
  <si>
    <t>63125499</t>
  </si>
  <si>
    <t>rohož z kamenné vlny s Al folií tepelně izolační EI45</t>
  </si>
  <si>
    <t>Poznámka k položce:_x000D_
Poznámka k položce: Lamelová rohož z kamenné vlny s převážně kolmou orientací vláken s hliníkovou fólií pro izolaci rozvodů vzduchotechnických potrubí</t>
  </si>
  <si>
    <t>21*1,02 "Přepočtené koeficientem množství</t>
  </si>
  <si>
    <t>998713103</t>
  </si>
  <si>
    <t>Přesun hmot pro izolace tepelné stanovený z hmotnosti přesunovaného materiálu vodorovná dopravní vzdálenost do 50 m v objektech výšky přes 12 m do 24 m</t>
  </si>
  <si>
    <t>751</t>
  </si>
  <si>
    <t>751344171</t>
  </si>
  <si>
    <t>Montáž tlumičů tlumiče vibrací pryžového, průměru od 18 do 58 mm</t>
  </si>
  <si>
    <t>751398022</t>
  </si>
  <si>
    <t>Montáž ostatních zařízení větrací mřížky stěnové, průřezu přes 0,04 do 0,100 m2</t>
  </si>
  <si>
    <t>55341431</t>
  </si>
  <si>
    <t>mřížka větrací nerezová kruhová se síťovinou 100mm</t>
  </si>
  <si>
    <t>751513849</t>
  </si>
  <si>
    <t>Demontáž protidešťové stříšky nebo výfukové hlavice z plechového potrubí čtyřhranné s přírubou nebo bez příruby, průřezu přes 0,280 do 0,560 m2</t>
  </si>
  <si>
    <t>751571033</t>
  </si>
  <si>
    <t>Závěs čtyřhranného potrubí na montovanou konstrukci z nosníku, kotvenou do betonu, průřezu potrubí přes 0,003 do 0,07 m2</t>
  </si>
  <si>
    <t>751571034</t>
  </si>
  <si>
    <t>Závěs čtyřhranného potrubí na montovanou konstrukci z nosníku, kotvenou do betonu, průřezu potrubí přes 0,07 do 0,13 m2</t>
  </si>
  <si>
    <t>751571042</t>
  </si>
  <si>
    <t>Závěs čtyřhranného potrubí na montovanou konstrukci z nosníku, kotvenou do betonu, průřezu potrubí přes 2,01 do 2,54 m2</t>
  </si>
  <si>
    <t>A01</t>
  </si>
  <si>
    <t>Ventilátory</t>
  </si>
  <si>
    <t>42917102</t>
  </si>
  <si>
    <t>Požární radiální ventilátor Q=4750 m3/h, 250 Pa</t>
  </si>
  <si>
    <t>KUS</t>
  </si>
  <si>
    <t>751122093</t>
  </si>
  <si>
    <t>Montáž ventilátoru radiálního nízkotlakého potrubního základního do kruhového potrubí, průměru přes 200 do 300 mm</t>
  </si>
  <si>
    <t>42917108</t>
  </si>
  <si>
    <t>751122095</t>
  </si>
  <si>
    <t>Montáž ventilátoru radiálního nízkotlakého potrubního základního do kruhového potrubí, průměru přes 400 do 500 mm</t>
  </si>
  <si>
    <t>42917110</t>
  </si>
  <si>
    <t>Požární radiální ventilátor Q=6800 m3/h, 250 Pa</t>
  </si>
  <si>
    <t>751122096</t>
  </si>
  <si>
    <t>Montáž ventilátoru radiálního nízkotlakého potrubního základního do kruhového potrubí, průměru přes 500 do 600 mm</t>
  </si>
  <si>
    <t>A02</t>
  </si>
  <si>
    <t>Distribuční elementy</t>
  </si>
  <si>
    <t>42937110</t>
  </si>
  <si>
    <t>Mřížka jednořadová DN 355</t>
  </si>
  <si>
    <t>751398014</t>
  </si>
  <si>
    <t>Montáž ostatních zařízení větrací mřížky na kruhové potrubí, průměru přes 300 do 400 mm</t>
  </si>
  <si>
    <t>42937111</t>
  </si>
  <si>
    <t>Mřížka jednořadová 400x260 s boxem</t>
  </si>
  <si>
    <t>751311113</t>
  </si>
  <si>
    <t>Montáž vyústí čtyřhranné do kruhového potrubí, průřezu přes 0,080 do 0,150 m2</t>
  </si>
  <si>
    <t>42937112</t>
  </si>
  <si>
    <t>Mřížka jednořadová 300x700</t>
  </si>
  <si>
    <t>751311095</t>
  </si>
  <si>
    <t>Montáž vyústí čtyřhranné do čtyřhranného potrubí, průřezu přes 0,200 do 0,250 m2</t>
  </si>
  <si>
    <t>42937113</t>
  </si>
  <si>
    <t>Protidešťová žaluzie 150x300</t>
  </si>
  <si>
    <t>751398051</t>
  </si>
  <si>
    <t>Montáž ostatních zařízení protidešťové žaluzie nebo žaluziové klapky na čtyřhranné potrubí, průřezu do 0,150 m2</t>
  </si>
  <si>
    <t>42937114</t>
  </si>
  <si>
    <t>Protidešťová žaluzie 500x700</t>
  </si>
  <si>
    <t>751398053</t>
  </si>
  <si>
    <t>Montáž ostatních zařízení protidešťové žaluzie nebo žaluziové klapky na čtyřhranné potrubí, průřezu přes 0,300 do 0,450 m2</t>
  </si>
  <si>
    <t>42937115</t>
  </si>
  <si>
    <t>Protidešťová žaluzie 500x500</t>
  </si>
  <si>
    <t>751398043</t>
  </si>
  <si>
    <t>Montáž ostatních zařízení protidešťové žaluzie nebo žaluziové klapky na kruhové potrubí, průměru přes 400 do 500 mm</t>
  </si>
  <si>
    <t>42937116</t>
  </si>
  <si>
    <t>Protidešťová žaluzie 560x560</t>
  </si>
  <si>
    <t>751398044</t>
  </si>
  <si>
    <t>Montáž ostatních zařízení protidešťové žaluzie nebo žaluziové klapky na kruhové potrubí, průměru přes 500 do 600 mm</t>
  </si>
  <si>
    <t>42937110.1</t>
  </si>
  <si>
    <t>Lamelová požární klapka přetlaková 500x700</t>
  </si>
  <si>
    <t>751398094</t>
  </si>
  <si>
    <t>Montáž přetlakové klapky potrubí do 0,450 m2</t>
  </si>
  <si>
    <t>A03</t>
  </si>
  <si>
    <t>Potrubí</t>
  </si>
  <si>
    <t>751510012</t>
  </si>
  <si>
    <t>Vzduchotechnické potrubí z pozinkovaného plechu čtyřhranné s přírubou, průřezu přes 0,03 do 0,07 m2</t>
  </si>
  <si>
    <t>751510013</t>
  </si>
  <si>
    <t>Vzduchotechnické potrubí z pozinkovaného plechu čtyřhranné s přírubou, průřezu přes 0,07 do 0,13 m2</t>
  </si>
  <si>
    <t>751510014</t>
  </si>
  <si>
    <t>Vzduchotechnické potrubí z pozinkovaného plechu čtyřhranné s přírubou, průřezu přes 0,13 do 0,28 m2</t>
  </si>
  <si>
    <t>751510043</t>
  </si>
  <si>
    <t>Vzduchotechnické potrubí z pozinkovaného plechu kruhové, trouba spirálně vinutá bez příruby, průměru přes 200 do 300 mm</t>
  </si>
  <si>
    <t>751510044</t>
  </si>
  <si>
    <t>Vzduchotechnické potrubí z pozinkovaného plechu kruhové, trouba spirálně vinutá bez příruby, průměru přes 300 do 400 mm</t>
  </si>
  <si>
    <t>751510045</t>
  </si>
  <si>
    <t>Vzduchotechnické potrubí z pozinkovaného plechu kruhové, trouba spirálně vinutá bez příruby, průměru přes 400 do 500 mm</t>
  </si>
  <si>
    <t>751510046</t>
  </si>
  <si>
    <t>Vzduchotechnické potrubí z pozinkovaného plechu kruhové, trouba spirálně vinutá bez příruby, průměru přes 500 do 600 mm</t>
  </si>
  <si>
    <t>240 08-0002</t>
  </si>
  <si>
    <t>Spojovací lepící páska</t>
  </si>
  <si>
    <t>SOU</t>
  </si>
  <si>
    <t>751581353</t>
  </si>
  <si>
    <t>Protipožární ochrana vzduchotechnického potrubí prostup kruhového potrubí stěnou, průměru potrubí přes 200 do 300 mm</t>
  </si>
  <si>
    <t>751581354</t>
  </si>
  <si>
    <t>Protipožární ochrana vzduchotechnického potrubí prostup kruhového potrubí stěnou, průměru potrubí přes 300 do 400 mm</t>
  </si>
  <si>
    <t>751691111</t>
  </si>
  <si>
    <t>Zaregulování systému vzduchotechnického zařízení za 1 koncový (distribuční) prvek</t>
  </si>
  <si>
    <t>998751102</t>
  </si>
  <si>
    <t>Přesun hmot pro vzduchotechniku stanovený z hmotnosti přesunovaného materiálu vodorovná dopravní vzdálenost do 100 m v objektech výšky přes 12 do 24 m</t>
  </si>
  <si>
    <t>998751181</t>
  </si>
  <si>
    <t>Přesun hmot pro vzduchotechniku stanovený z hmotnosti přesunovaného materiálu Příplatek k cenám za přesun prováděný bez použití mechanizace pro jakoukoliv výšku objektu</t>
  </si>
  <si>
    <t>A04</t>
  </si>
  <si>
    <t>Vzduchotechnická zařízení</t>
  </si>
  <si>
    <t>428 - Výměna oken</t>
  </si>
  <si>
    <t>Ing. F. Nehonský</t>
  </si>
  <si>
    <t xml:space="preserve">    781 - Dokončovací práce - obklady</t>
  </si>
  <si>
    <t xml:space="preserve">    786 - Dokončovací práce - čalounické úpravy</t>
  </si>
  <si>
    <t xml:space="preserve">    VRN5 - Finanční náklady</t>
  </si>
  <si>
    <t>632451441</t>
  </si>
  <si>
    <t>Doplnění cementového potěru na mazaninách a betonových podkladech (s dodáním hmot), hlazeného dřevěným nebo ocelovým hladítkem, plochy jednotlivě do 1 m2 a tl. přes 30 do 40 mm</t>
  </si>
  <si>
    <t>****vnitřní parapet</t>
  </si>
  <si>
    <t>"O1+O2"  1,9*0,1*4</t>
  </si>
  <si>
    <t>978059511</t>
  </si>
  <si>
    <t>Odsekání obkladů stěn včetně otlučení podkladní omítky až na zdivo z obkládaček vnitřních, z jakýchkoliv materiálů, plochy do 1 m2</t>
  </si>
  <si>
    <t>764001911R</t>
  </si>
  <si>
    <t>Napojení na stávající truhlářřské konstrukce přes 0,5 m</t>
  </si>
  <si>
    <t>***úprava vnějších klempířských parapetů po výměně okeních konstrukcí</t>
  </si>
  <si>
    <t>"O1"  1,9*3</t>
  </si>
  <si>
    <t>"O2"  1,9*1</t>
  </si>
  <si>
    <t>764216600R</t>
  </si>
  <si>
    <t>Oplechování - překrývka parapetů z pozinkovaného plechu s povrchovou úpravou rovných mechanicky kotvené, bez rohů rš 100 mm</t>
  </si>
  <si>
    <t>998764102</t>
  </si>
  <si>
    <t>Přesun hmot pro konstrukce klempířské stanovený z hmotnosti přesunovaného materiálu vodorovná dopravní vzdálenost do 50 m v objektech výšky přes 6 do 12 m</t>
  </si>
  <si>
    <t>"O2"  1</t>
  </si>
  <si>
    <t>Poznámka k položce:_x000D_
Poznámka k položce: Rozsah dodávky: 1 pohon vřetena E 250 NT 1 konzole 1 svěrník 1 úhelník 1 pružina 1 rohový převod 1 vedení tyče 1 zamykání 1 přídavný úhelník Dodávka je součástí PD "Požární větrání objektu LDN"</t>
  </si>
  <si>
    <t>"O1"  (1,9*0,92)*3</t>
  </si>
  <si>
    <t>"O2"  (1,9*0,92)*1</t>
  </si>
  <si>
    <t>611400521</t>
  </si>
  <si>
    <t>okno plastové otevíravé/sklopné trojsklo přes plochu 1m2 do v 1,5m</t>
  </si>
  <si>
    <t>Poznámka k položce:_x000D_
Poznámka k položce: Zasklení izolačním lepeným trojsklem Ug = 1,1 W/m2K, s inertním plynem Argon 100%, vnitřní sklo bezpečnostní dle ČSN EN 12150 pro typ uložení B (celoobvodové) F4 + 0,76 PVB + F4 okna osadit doplňkovou vybaveností - protihmyzové sítě z PES tmavé barvy ve stabilním hliníkovém rámu bílé barvy. V souladu s PD</t>
  </si>
  <si>
    <t>Montáž oken dřevěných Příplatek k cenám za tepelnou izolaci mezi ostěním a rámem okna při rovném ostění, připojovací spára tl. do 15 mm, fólie</t>
  </si>
  <si>
    <t>"O1"  (1,9*2+0,92*2)*3</t>
  </si>
  <si>
    <t>"O2"  (1,9*2+0,92*2)*1</t>
  </si>
  <si>
    <t>766691610R</t>
  </si>
  <si>
    <t>Montáž ostatních truhlářských konstrukcí krycí lišty pro překrytí spojů mezi oknem a stěnou s podtmelením.</t>
  </si>
  <si>
    <t>"O1"  (1,9*3+0,92*2)*3</t>
  </si>
  <si>
    <t>"O2"  (1,9*3+0,92*2)*1</t>
  </si>
  <si>
    <t>284110071</t>
  </si>
  <si>
    <t>lišta krycí PVC 15x30mm</t>
  </si>
  <si>
    <t>30,16*1,02 "Přepočtené koeficientem množství</t>
  </si>
  <si>
    <t>998766102</t>
  </si>
  <si>
    <t>Přesun hmot pro konstrukce truhlářské stanovený z hmotnosti přesunovaného materiálu vodorovná dopravní vzdálenost do 50 m v objektech výšky přes 6 do 12 m</t>
  </si>
  <si>
    <t>781</t>
  </si>
  <si>
    <t>Dokončovací práce - obklady</t>
  </si>
  <si>
    <t>781674111</t>
  </si>
  <si>
    <t>Montáž obkladů parapetů z dlaždic keramických lepených flexibilním lepidlem, šířky parapetu do 100 mm</t>
  </si>
  <si>
    <t>59761255</t>
  </si>
  <si>
    <t>obklad keramický hladký přes 35 do 45ks/m2</t>
  </si>
  <si>
    <t>7,6*0,11 "Přepočtené koeficientem množství</t>
  </si>
  <si>
    <t>998781102</t>
  </si>
  <si>
    <t>Přesun hmot pro obklady keramické stanovený z hmotnosti přesunovaného materiálu vodorovná dopravní vzdálenost do 50 m v objektech výšky přes 6 do 12 m</t>
  </si>
  <si>
    <t>998781181</t>
  </si>
  <si>
    <t>Přesun hmot pro obklady keramické stanovený z hmotnosti přesunovaného materiálu Příplatek k cenám za přesun prováděný bez použití mechanizace pro jakoukoliv výšku objektu</t>
  </si>
  <si>
    <t>783417103</t>
  </si>
  <si>
    <t>Krycí nátěr (email) klempířských konstrukcí jednonásobný syntetický samozákladující</t>
  </si>
  <si>
    <t>"O1"  1,9*3*0,15</t>
  </si>
  <si>
    <t>"O2"  1,9*1*0,15</t>
  </si>
  <si>
    <t>783442101</t>
  </si>
  <si>
    <t>Tmelení klempířských konstrukcí šířky spáry do 2 mm, tmelem polyuretanovým</t>
  </si>
  <si>
    <t>783801281</t>
  </si>
  <si>
    <t>Očištění omítek biocidními prostředky napadených mikroorganismy s okartáčováním, nátěrem jednonásobným, povrchů hrubých betonových povrchů nebo omítek hrubých, rýhovaných tenkovrstvých nebo škrábaných (břízolitových)</t>
  </si>
  <si>
    <t>***sestava okna_vnější ostění</t>
  </si>
  <si>
    <t>"O1"  0,1*(1,9*2+0,92*2)*3</t>
  </si>
  <si>
    <t>"O2"  0,1*(1,9*2+0,92*2)*1</t>
  </si>
  <si>
    <t>783823131</t>
  </si>
  <si>
    <t>Penetrační nátěr omítek hladkých omítek hladkých, zrnitých tenkovrstvých nebo štukových stupně členitosti 1 a 2 akrylátový</t>
  </si>
  <si>
    <t>783826311</t>
  </si>
  <si>
    <t>Nátěr omítek se schopností překlenutí trhlin mikroarmovací akrylátový</t>
  </si>
  <si>
    <t>784111011</t>
  </si>
  <si>
    <t>Obroušení podkladu omítky v místnostech výšky do 3,80 m</t>
  </si>
  <si>
    <t>***vnitřní ostění</t>
  </si>
  <si>
    <t>"O1+O2"  (1,9+0,92*2)*0,1</t>
  </si>
  <si>
    <t>784171111</t>
  </si>
  <si>
    <t>Zakrytí nemalovaných ploch (materiál ve specifikaci) včetně pozdějšího odkrytí svislých ploch např. stěn, oken, dveří v místnostech výšky do 3,80</t>
  </si>
  <si>
    <t>(1,9*0,92)*4</t>
  </si>
  <si>
    <t>58124842</t>
  </si>
  <si>
    <t>fólie pro malířské potřeby zakrývací tl 7µ 4x5m</t>
  </si>
  <si>
    <t>6,992*1,05 "Přepočtené koeficientem množství</t>
  </si>
  <si>
    <t>784181101</t>
  </si>
  <si>
    <t>Penetrace podkladu jednonásobná základní akrylátová bezbarvá v místnostech výšky do 3,80 m</t>
  </si>
  <si>
    <t>784211007</t>
  </si>
  <si>
    <t>Malby z malířských směsí otěruvzdorných za mokra jednonásobné, bílé za mokra otěruvzdorné výborně na schodišti o výšce podlaží do 3,80 m</t>
  </si>
  <si>
    <t>784211041</t>
  </si>
  <si>
    <t>Malby z malířských směsí otěruvzdorných za mokra Příplatek k cenám jednonásobných maleb za zvýšenou pracnost při provádění malého rozsahu plochy do 5 m2</t>
  </si>
  <si>
    <t>784211065</t>
  </si>
  <si>
    <t>Malby z malířských směsí otěruvzdorných za mokra Příplatek k cenám jednonásobných maleb za provádění barevné malby tónované na tónovacích automatech, v odstínu sytém</t>
  </si>
  <si>
    <t>786</t>
  </si>
  <si>
    <t>Dokončovací práce - čalounické úpravy</t>
  </si>
  <si>
    <t>786613120R</t>
  </si>
  <si>
    <t>Montáž sítí proti hmyzu jednodílné do oken kyvných nebo otočných</t>
  </si>
  <si>
    <t>****doplnění do stávajících oken</t>
  </si>
  <si>
    <t>61125302</t>
  </si>
  <si>
    <t>síť proti hmyzu bílá</t>
  </si>
  <si>
    <t>998786102</t>
  </si>
  <si>
    <t>Přesun hmot pro stínění a čalounické úpravy stanovený z hmotnosti přesunovaného materiálu vodorovná dopravní vzdálenost do 50 m v objektech výšky (hloubky) přes 6 do 12 m</t>
  </si>
  <si>
    <t>998786181</t>
  </si>
  <si>
    <t>Přesun hmot pro stínění a čalounické úpravy stanovený z hmotnosti přesunovaného materiálu Příplatek k cenám za přesun prováděný bez použití mechanizace pro jakoukoliv výšku objektu</t>
  </si>
  <si>
    <t>VRN5</t>
  </si>
  <si>
    <t>Finanční náklady</t>
  </si>
  <si>
    <t>052002000</t>
  </si>
  <si>
    <t>Finanční rezerva</t>
  </si>
  <si>
    <t xml:space="preserve">Měnit lze pouze buňky se žlutým podbarvením!_x000D_
_x000D_
1) v Rekapitulaci stavby vyplňte údaje o Uchazeči_x000D_
_x000D_(přesesou se do ostatních sestav i v jiných listech)
    _x000D_
2) na vybraných listech vyplňte v sestavě_x000D_ Soupis prací
_x000D_ceny u položek  (údaje se přenesou do ostatních sestav v daném listu)_x000D_
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</si>
  <si>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</si>
  <si>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</si>
  <si>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</si>
  <si>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</si>
  <si>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</si>
  <si>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</si>
  <si>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</si>
  <si>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</si>
  <si>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</si>
  <si>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</si>
  <si>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</si>
  <si>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</si>
  <si>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</si>
  <si>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</si>
  <si>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</si>
  <si>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</si>
  <si>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</si>
  <si>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</si>
  <si>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</si>
  <si>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</si>
  <si>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</si>
  <si>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</si>
  <si>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</si>
  <si>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</si>
  <si>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</si>
  <si>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</si>
  <si>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</si>
  <si>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</si>
  <si>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</si>
  <si>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</si>
  <si>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</si>
  <si>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</si>
  <si>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</si>
  <si>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</si>
  <si>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</si>
  <si>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</si>
  <si>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</si>
  <si>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</si>
  <si>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</si>
  <si>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</si>
  <si>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</si>
  <si>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</si>
  <si>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</si>
  <si>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</si>
  <si>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</si>
  <si>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</si>
  <si>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</si>
  <si>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</si>
  <si>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</si>
  <si>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</si>
  <si>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</si>
  <si>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</si>
  <si>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</si>
  <si>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</si>
  <si>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</si>
  <si>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</si>
  <si>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</si>
  <si>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</si>
  <si>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</si>
  <si>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</si>
  <si>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</si>
  <si>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</si>
  <si>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</si>
  <si>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</si>
  <si>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</si>
  <si>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</si>
  <si>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</si>
  <si>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</si>
  <si>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</si>
  <si>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</si>
  <si>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</si>
  <si>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</si>
  <si>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</si>
  <si>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</si>
  <si>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</si>
  <si>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</si>
  <si>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</si>
  <si>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</si>
  <si>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</si>
  <si>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</si>
  <si>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</si>
  <si>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</si>
  <si>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</si>
  <si>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</si>
  <si>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</si>
  <si>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</si>
  <si>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</si>
  <si>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</si>
  <si>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</si>
  <si>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</si>
  <si>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</si>
  <si>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</si>
  <si>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</si>
  <si>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</si>
  <si>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</si>
  <si>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</si>
  <si>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</si>
  <si>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 veřejné zakázky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</si>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</sst>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i/>
      <sz val="8"/>
      <name val="Arial CE"/>
      <charset val="238"/>
    </font>
    <font>
      <b/>
      <sz val="8"/>
      <name val="Arial CE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/>
    <xf numFmtId="0" fontId="0" fillId="0" borderId="0" xfId="0"/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0" fillId="0" borderId="23" xfId="0" applyFont="1" applyBorder="1" applyAlignment="1">
      <alignment vertical="center" wrapText="1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6" xfId="0" applyFont="1" applyBorder="1" applyAlignment="1">
      <alignment vertical="center" wrapText="1"/>
    </xf>
    <xf numFmtId="0" fontId="42" fillId="0" borderId="28" xfId="0" applyFont="1" applyBorder="1" applyAlignment="1">
      <alignment horizontal="left" wrapText="1"/>
    </xf>
    <xf numFmtId="0" fontId="40" fillId="0" borderId="27" xfId="0" applyFont="1" applyBorder="1" applyAlignment="1">
      <alignment vertical="center" wrapText="1"/>
    </xf>
    <xf numFmtId="0" fontId="42" fillId="0" borderId="0" xfId="0" applyFont="1" applyBorder="1" applyAlignment="1">
      <alignment horizontal="left" vertical="center" wrapText="1"/>
    </xf>
    <xf numFmtId="0" fontId="43" fillId="0" borderId="0" xfId="0" applyFont="1" applyBorder="1" applyAlignment="1">
      <alignment horizontal="left" vertical="center" wrapText="1"/>
    </xf>
    <xf numFmtId="0" fontId="44" fillId="0" borderId="26" xfId="0" applyFont="1" applyBorder="1" applyAlignment="1">
      <alignment vertical="center" wrapText="1"/>
    </xf>
    <xf numFmtId="0" fontId="43" fillId="0" borderId="0" xfId="0" applyFont="1" applyBorder="1" applyAlignment="1">
      <alignment horizontal="left" vertical="center" wrapText="1"/>
    </xf>
    <xf numFmtId="0" fontId="43" fillId="0" borderId="0" xfId="0" applyFont="1" applyBorder="1" applyAlignment="1">
      <alignment vertical="center" wrapText="1"/>
    </xf>
    <xf numFmtId="0" fontId="43" fillId="0" borderId="0" xfId="0" applyFont="1" applyBorder="1" applyAlignment="1">
      <alignment horizontal="left" vertical="center"/>
    </xf>
    <xf numFmtId="0" fontId="43" fillId="0" borderId="0" xfId="0" applyFont="1" applyBorder="1" applyAlignment="1">
      <alignment vertical="center"/>
    </xf>
    <xf numFmtId="49" fontId="43" fillId="0" borderId="0" xfId="0" applyNumberFormat="1" applyFont="1" applyBorder="1" applyAlignment="1">
      <alignment horizontal="left" vertical="center" wrapText="1"/>
    </xf>
    <xf numFmtId="49" fontId="43" fillId="0" borderId="0" xfId="0" applyNumberFormat="1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47" fillId="0" borderId="28" xfId="0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0" fillId="0" borderId="0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3" xfId="0" applyFont="1" applyBorder="1" applyAlignment="1">
      <alignment horizontal="left" vertical="center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1" fillId="0" borderId="0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2" fillId="0" borderId="0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2" fillId="0" borderId="28" xfId="0" applyFont="1" applyBorder="1" applyAlignment="1">
      <alignment horizontal="left" vertical="center"/>
    </xf>
    <xf numFmtId="0" fontId="42" fillId="0" borderId="28" xfId="0" applyFont="1" applyBorder="1" applyAlignment="1">
      <alignment horizontal="center" vertical="center"/>
    </xf>
    <xf numFmtId="0" fontId="48" fillId="0" borderId="28" xfId="0" applyFont="1" applyBorder="1" applyAlignment="1">
      <alignment horizontal="left" vertical="center"/>
    </xf>
    <xf numFmtId="0" fontId="49" fillId="0" borderId="0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6" fillId="0" borderId="0" xfId="0" applyFont="1" applyBorder="1" applyAlignment="1">
      <alignment horizontal="left" vertical="center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3" fillId="0" borderId="0" xfId="0" applyFont="1" applyFill="1" applyBorder="1" applyAlignment="1">
      <alignment horizontal="left" vertical="center"/>
    </xf>
    <xf numFmtId="0" fontId="43" fillId="0" borderId="0" xfId="0" applyFont="1" applyFill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/>
    </xf>
    <xf numFmtId="0" fontId="47" fillId="0" borderId="0" xfId="0" applyFont="1" applyBorder="1" applyAlignment="1">
      <alignment horizontal="left" vertical="center"/>
    </xf>
    <xf numFmtId="0" fontId="48" fillId="0" borderId="0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 wrapText="1"/>
    </xf>
    <xf numFmtId="0" fontId="44" fillId="0" borderId="0" xfId="0" applyFont="1" applyBorder="1" applyAlignment="1">
      <alignment horizontal="left" vertical="center" wrapText="1"/>
    </xf>
    <xf numFmtId="0" fontId="44" fillId="0" borderId="0" xfId="0" applyFont="1" applyBorder="1" applyAlignment="1">
      <alignment horizontal="center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8" fillId="0" borderId="26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4" fillId="0" borderId="26" xfId="0" applyFont="1" applyBorder="1" applyAlignment="1">
      <alignment horizontal="left" vertical="center" wrapText="1"/>
    </xf>
    <xf numFmtId="0" fontId="44" fillId="0" borderId="0" xfId="0" applyFont="1" applyBorder="1" applyAlignment="1">
      <alignment horizontal="left" vertical="center"/>
    </xf>
    <xf numFmtId="0" fontId="44" fillId="0" borderId="27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4" fillId="0" borderId="30" xfId="0" applyFont="1" applyBorder="1" applyAlignment="1">
      <alignment horizontal="left" vertical="center" wrapText="1"/>
    </xf>
    <xf numFmtId="0" fontId="43" fillId="0" borderId="0" xfId="0" applyFont="1" applyBorder="1" applyAlignment="1">
      <alignment horizontal="left" vertical="top"/>
    </xf>
    <xf numFmtId="0" fontId="43" fillId="0" borderId="0" xfId="0" applyFont="1" applyBorder="1" applyAlignment="1">
      <alignment horizontal="center" vertical="top"/>
    </xf>
    <xf numFmtId="0" fontId="44" fillId="0" borderId="29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/>
    </xf>
    <xf numFmtId="0" fontId="44" fillId="0" borderId="0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2" fillId="0" borderId="0" xfId="0" applyFont="1" applyBorder="1" applyAlignment="1">
      <alignment vertical="center"/>
    </xf>
    <xf numFmtId="0" fontId="48" fillId="0" borderId="28" xfId="0" applyFont="1" applyBorder="1" applyAlignment="1">
      <alignment vertical="center"/>
    </xf>
    <xf numFmtId="0" fontId="42" fillId="0" borderId="28" xfId="0" applyFont="1" applyBorder="1" applyAlignment="1">
      <alignment vertical="center"/>
    </xf>
    <xf numFmtId="0" fontId="43" fillId="0" borderId="0" xfId="0" applyFont="1" applyBorder="1" applyAlignment="1">
      <alignment vertical="top"/>
    </xf>
    <xf numFmtId="49" fontId="43" fillId="0" borderId="0" xfId="0" applyNumberFormat="1" applyFont="1" applyBorder="1" applyAlignment="1">
      <alignment horizontal="left" vertical="center"/>
    </xf>
    <xf numFmtId="0" fontId="0" fillId="0" borderId="28" xfId="0" applyBorder="1" applyAlignment="1">
      <alignment vertical="top"/>
    </xf>
    <xf numFmtId="0" fontId="42" fillId="0" borderId="28" xfId="0" applyFont="1" applyBorder="1" applyAlignment="1">
      <alignment horizontal="left"/>
    </xf>
    <xf numFmtId="0" fontId="48" fillId="0" borderId="28" xfId="0" applyFont="1" applyBorder="1" applyAlignment="1"/>
    <xf numFmtId="0" fontId="42" fillId="0" borderId="28" xfId="0" applyFont="1" applyBorder="1" applyAlignment="1">
      <alignment horizontal="left"/>
    </xf>
    <xf numFmtId="0" fontId="43" fillId="0" borderId="0" xfId="0" applyFont="1" applyBorder="1" applyAlignment="1">
      <alignment horizontal="left" vertical="center"/>
    </xf>
    <xf numFmtId="0" fontId="40" fillId="0" borderId="26" xfId="0" applyFont="1" applyBorder="1" applyAlignment="1">
      <alignment vertical="top"/>
    </xf>
    <xf numFmtId="0" fontId="43" fillId="0" borderId="0" xfId="0" applyFont="1" applyBorder="1" applyAlignment="1">
      <alignment horizontal="left" vertical="top"/>
    </xf>
    <xf numFmtId="0" fontId="40" fillId="0" borderId="27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opLeftCell="A70" workbookViewId="0">
      <selection activeCell="BF3" sqref="BF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55"/>
      <c r="AS2" s="255"/>
      <c r="AT2" s="255"/>
      <c r="AU2" s="255"/>
      <c r="AV2" s="255"/>
      <c r="AW2" s="255"/>
      <c r="AX2" s="255"/>
      <c r="AY2" s="255"/>
      <c r="AZ2" s="255"/>
      <c r="BA2" s="255"/>
      <c r="BB2" s="255"/>
      <c r="BC2" s="255"/>
      <c r="BD2" s="255"/>
      <c r="BE2" s="25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66" t="s">
        <v>14</v>
      </c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  <c r="AI5" s="267"/>
      <c r="AJ5" s="267"/>
      <c r="AK5" s="267"/>
      <c r="AL5" s="267"/>
      <c r="AM5" s="267"/>
      <c r="AN5" s="267"/>
      <c r="AO5" s="267"/>
      <c r="AP5" s="22"/>
      <c r="AQ5" s="22"/>
      <c r="AR5" s="20"/>
      <c r="BE5" s="263" t="s">
        <v>1302</v>
      </c>
      <c r="BS5" s="17" t="s">
        <v>6</v>
      </c>
    </row>
    <row r="6" spans="1:74" s="1" customFormat="1" ht="36.950000000000003" customHeight="1">
      <c r="B6" s="21"/>
      <c r="C6" s="22"/>
      <c r="D6" s="28" t="s">
        <v>15</v>
      </c>
      <c r="E6" s="22"/>
      <c r="F6" s="22"/>
      <c r="G6" s="22"/>
      <c r="H6" s="22"/>
      <c r="I6" s="22"/>
      <c r="J6" s="22"/>
      <c r="K6" s="268" t="s">
        <v>16</v>
      </c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  <c r="AI6" s="267"/>
      <c r="AJ6" s="267"/>
      <c r="AK6" s="267"/>
      <c r="AL6" s="267"/>
      <c r="AM6" s="267"/>
      <c r="AN6" s="267"/>
      <c r="AO6" s="267"/>
      <c r="AP6" s="22"/>
      <c r="AQ6" s="22"/>
      <c r="AR6" s="20"/>
      <c r="BE6" s="264"/>
      <c r="BS6" s="17" t="s">
        <v>6</v>
      </c>
    </row>
    <row r="7" spans="1:74" s="1" customFormat="1" ht="12" customHeight="1">
      <c r="B7" s="21"/>
      <c r="C7" s="22"/>
      <c r="D7" s="29" t="s">
        <v>17</v>
      </c>
      <c r="E7" s="22"/>
      <c r="F7" s="22"/>
      <c r="G7" s="22"/>
      <c r="H7" s="22"/>
      <c r="I7" s="22"/>
      <c r="J7" s="22"/>
      <c r="K7" s="27" t="s">
        <v>18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20</v>
      </c>
      <c r="AO7" s="22"/>
      <c r="AP7" s="22"/>
      <c r="AQ7" s="22"/>
      <c r="AR7" s="20"/>
      <c r="BE7" s="264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264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64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</v>
      </c>
      <c r="AO10" s="22"/>
      <c r="AP10" s="22"/>
      <c r="AQ10" s="22"/>
      <c r="AR10" s="20"/>
      <c r="BE10" s="264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264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4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264"/>
      <c r="BS13" s="17" t="s">
        <v>6</v>
      </c>
    </row>
    <row r="14" spans="1:74" ht="12.75">
      <c r="B14" s="21"/>
      <c r="C14" s="22"/>
      <c r="D14" s="22"/>
      <c r="E14" s="269" t="s">
        <v>30</v>
      </c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270"/>
      <c r="U14" s="270"/>
      <c r="V14" s="270"/>
      <c r="W14" s="270"/>
      <c r="X14" s="270"/>
      <c r="Y14" s="270"/>
      <c r="Z14" s="270"/>
      <c r="AA14" s="270"/>
      <c r="AB14" s="270"/>
      <c r="AC14" s="270"/>
      <c r="AD14" s="270"/>
      <c r="AE14" s="270"/>
      <c r="AF14" s="270"/>
      <c r="AG14" s="270"/>
      <c r="AH14" s="270"/>
      <c r="AI14" s="270"/>
      <c r="AJ14" s="270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264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4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</v>
      </c>
      <c r="AO16" s="22"/>
      <c r="AP16" s="22"/>
      <c r="AQ16" s="22"/>
      <c r="AR16" s="20"/>
      <c r="BE16" s="264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264"/>
      <c r="BS17" s="17" t="s">
        <v>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4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</v>
      </c>
      <c r="AO19" s="22"/>
      <c r="AP19" s="22"/>
      <c r="AQ19" s="22"/>
      <c r="AR19" s="20"/>
      <c r="BE19" s="264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64"/>
      <c r="BS20" s="17" t="s">
        <v>35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4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4"/>
    </row>
    <row r="23" spans="1:71" s="1" customFormat="1" ht="47.25" customHeight="1">
      <c r="B23" s="21"/>
      <c r="C23" s="22"/>
      <c r="D23" s="22"/>
      <c r="E23" s="271" t="s">
        <v>37</v>
      </c>
      <c r="F23" s="271"/>
      <c r="G23" s="271"/>
      <c r="H23" s="271"/>
      <c r="I23" s="271"/>
      <c r="J23" s="271"/>
      <c r="K23" s="271"/>
      <c r="L23" s="271"/>
      <c r="M23" s="271"/>
      <c r="N23" s="271"/>
      <c r="O23" s="271"/>
      <c r="P23" s="271"/>
      <c r="Q23" s="271"/>
      <c r="R23" s="271"/>
      <c r="S23" s="271"/>
      <c r="T23" s="271"/>
      <c r="U23" s="271"/>
      <c r="V23" s="271"/>
      <c r="W23" s="271"/>
      <c r="X23" s="271"/>
      <c r="Y23" s="271"/>
      <c r="Z23" s="271"/>
      <c r="AA23" s="271"/>
      <c r="AB23" s="271"/>
      <c r="AC23" s="271"/>
      <c r="AD23" s="271"/>
      <c r="AE23" s="271"/>
      <c r="AF23" s="271"/>
      <c r="AG23" s="271"/>
      <c r="AH23" s="271"/>
      <c r="AI23" s="271"/>
      <c r="AJ23" s="271"/>
      <c r="AK23" s="271"/>
      <c r="AL23" s="271"/>
      <c r="AM23" s="271"/>
      <c r="AN23" s="271"/>
      <c r="AO23" s="22"/>
      <c r="AP23" s="22"/>
      <c r="AQ23" s="22"/>
      <c r="AR23" s="20"/>
      <c r="BE23" s="264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4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64"/>
    </row>
    <row r="26" spans="1:71" s="2" customFormat="1" ht="25.9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2">
        <f>ROUND(AG94,2)</f>
        <v>0</v>
      </c>
      <c r="AL26" s="273"/>
      <c r="AM26" s="273"/>
      <c r="AN26" s="273"/>
      <c r="AO26" s="273"/>
      <c r="AP26" s="36"/>
      <c r="AQ26" s="36"/>
      <c r="AR26" s="39"/>
      <c r="BE26" s="264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4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4" t="s">
        <v>39</v>
      </c>
      <c r="M28" s="274"/>
      <c r="N28" s="274"/>
      <c r="O28" s="274"/>
      <c r="P28" s="274"/>
      <c r="Q28" s="36"/>
      <c r="R28" s="36"/>
      <c r="S28" s="36"/>
      <c r="T28" s="36"/>
      <c r="U28" s="36"/>
      <c r="V28" s="36"/>
      <c r="W28" s="274" t="s">
        <v>40</v>
      </c>
      <c r="X28" s="274"/>
      <c r="Y28" s="274"/>
      <c r="Z28" s="274"/>
      <c r="AA28" s="274"/>
      <c r="AB28" s="274"/>
      <c r="AC28" s="274"/>
      <c r="AD28" s="274"/>
      <c r="AE28" s="274"/>
      <c r="AF28" s="36"/>
      <c r="AG28" s="36"/>
      <c r="AH28" s="36"/>
      <c r="AI28" s="36"/>
      <c r="AJ28" s="36"/>
      <c r="AK28" s="274" t="s">
        <v>41</v>
      </c>
      <c r="AL28" s="274"/>
      <c r="AM28" s="274"/>
      <c r="AN28" s="274"/>
      <c r="AO28" s="274"/>
      <c r="AP28" s="36"/>
      <c r="AQ28" s="36"/>
      <c r="AR28" s="39"/>
      <c r="BE28" s="264"/>
    </row>
    <row r="29" spans="1:71" s="3" customFormat="1" ht="14.45" customHeight="1">
      <c r="B29" s="40"/>
      <c r="C29" s="41"/>
      <c r="D29" s="29" t="s">
        <v>42</v>
      </c>
      <c r="E29" s="41"/>
      <c r="F29" s="29" t="s">
        <v>43</v>
      </c>
      <c r="G29" s="41"/>
      <c r="H29" s="41"/>
      <c r="I29" s="41"/>
      <c r="J29" s="41"/>
      <c r="K29" s="41"/>
      <c r="L29" s="258">
        <v>0.21</v>
      </c>
      <c r="M29" s="257"/>
      <c r="N29" s="257"/>
      <c r="O29" s="257"/>
      <c r="P29" s="257"/>
      <c r="Q29" s="41"/>
      <c r="R29" s="41"/>
      <c r="S29" s="41"/>
      <c r="T29" s="41"/>
      <c r="U29" s="41"/>
      <c r="V29" s="41"/>
      <c r="W29" s="256">
        <f>ROUND(AZ94, 2)</f>
        <v>0</v>
      </c>
      <c r="X29" s="257"/>
      <c r="Y29" s="257"/>
      <c r="Z29" s="257"/>
      <c r="AA29" s="257"/>
      <c r="AB29" s="257"/>
      <c r="AC29" s="257"/>
      <c r="AD29" s="257"/>
      <c r="AE29" s="257"/>
      <c r="AF29" s="41"/>
      <c r="AG29" s="41"/>
      <c r="AH29" s="41"/>
      <c r="AI29" s="41"/>
      <c r="AJ29" s="41"/>
      <c r="AK29" s="256">
        <f>ROUND(AV94, 2)</f>
        <v>0</v>
      </c>
      <c r="AL29" s="257"/>
      <c r="AM29" s="257"/>
      <c r="AN29" s="257"/>
      <c r="AO29" s="257"/>
      <c r="AP29" s="41"/>
      <c r="AQ29" s="41"/>
      <c r="AR29" s="42"/>
      <c r="BE29" s="265"/>
    </row>
    <row r="30" spans="1:71" s="3" customFormat="1" ht="14.45" customHeight="1">
      <c r="B30" s="40"/>
      <c r="C30" s="41"/>
      <c r="D30" s="41"/>
      <c r="E30" s="41"/>
      <c r="F30" s="29" t="s">
        <v>44</v>
      </c>
      <c r="G30" s="41"/>
      <c r="H30" s="41"/>
      <c r="I30" s="41"/>
      <c r="J30" s="41"/>
      <c r="K30" s="41"/>
      <c r="L30" s="258">
        <v>0.15</v>
      </c>
      <c r="M30" s="257"/>
      <c r="N30" s="257"/>
      <c r="O30" s="257"/>
      <c r="P30" s="257"/>
      <c r="Q30" s="41"/>
      <c r="R30" s="41"/>
      <c r="S30" s="41"/>
      <c r="T30" s="41"/>
      <c r="U30" s="41"/>
      <c r="V30" s="41"/>
      <c r="W30" s="256">
        <f>ROUND(BA94, 2)</f>
        <v>0</v>
      </c>
      <c r="X30" s="257"/>
      <c r="Y30" s="257"/>
      <c r="Z30" s="257"/>
      <c r="AA30" s="257"/>
      <c r="AB30" s="257"/>
      <c r="AC30" s="257"/>
      <c r="AD30" s="257"/>
      <c r="AE30" s="257"/>
      <c r="AF30" s="41"/>
      <c r="AG30" s="41"/>
      <c r="AH30" s="41"/>
      <c r="AI30" s="41"/>
      <c r="AJ30" s="41"/>
      <c r="AK30" s="256">
        <f>ROUND(AW94, 2)</f>
        <v>0</v>
      </c>
      <c r="AL30" s="257"/>
      <c r="AM30" s="257"/>
      <c r="AN30" s="257"/>
      <c r="AO30" s="257"/>
      <c r="AP30" s="41"/>
      <c r="AQ30" s="41"/>
      <c r="AR30" s="42"/>
      <c r="BE30" s="265"/>
    </row>
    <row r="31" spans="1:71" s="3" customFormat="1" ht="14.45" hidden="1" customHeight="1">
      <c r="B31" s="40"/>
      <c r="C31" s="41"/>
      <c r="D31" s="41"/>
      <c r="E31" s="41"/>
      <c r="F31" s="29" t="s">
        <v>45</v>
      </c>
      <c r="G31" s="41"/>
      <c r="H31" s="41"/>
      <c r="I31" s="41"/>
      <c r="J31" s="41"/>
      <c r="K31" s="41"/>
      <c r="L31" s="258">
        <v>0.21</v>
      </c>
      <c r="M31" s="257"/>
      <c r="N31" s="257"/>
      <c r="O31" s="257"/>
      <c r="P31" s="257"/>
      <c r="Q31" s="41"/>
      <c r="R31" s="41"/>
      <c r="S31" s="41"/>
      <c r="T31" s="41"/>
      <c r="U31" s="41"/>
      <c r="V31" s="41"/>
      <c r="W31" s="256">
        <f>ROUND(BB94, 2)</f>
        <v>0</v>
      </c>
      <c r="X31" s="257"/>
      <c r="Y31" s="257"/>
      <c r="Z31" s="257"/>
      <c r="AA31" s="257"/>
      <c r="AB31" s="257"/>
      <c r="AC31" s="257"/>
      <c r="AD31" s="257"/>
      <c r="AE31" s="257"/>
      <c r="AF31" s="41"/>
      <c r="AG31" s="41"/>
      <c r="AH31" s="41"/>
      <c r="AI31" s="41"/>
      <c r="AJ31" s="41"/>
      <c r="AK31" s="256">
        <v>0</v>
      </c>
      <c r="AL31" s="257"/>
      <c r="AM31" s="257"/>
      <c r="AN31" s="257"/>
      <c r="AO31" s="257"/>
      <c r="AP31" s="41"/>
      <c r="AQ31" s="41"/>
      <c r="AR31" s="42"/>
      <c r="BE31" s="265"/>
    </row>
    <row r="32" spans="1:71" s="3" customFormat="1" ht="14.45" hidden="1" customHeight="1">
      <c r="B32" s="40"/>
      <c r="C32" s="41"/>
      <c r="D32" s="41"/>
      <c r="E32" s="41"/>
      <c r="F32" s="29" t="s">
        <v>46</v>
      </c>
      <c r="G32" s="41"/>
      <c r="H32" s="41"/>
      <c r="I32" s="41"/>
      <c r="J32" s="41"/>
      <c r="K32" s="41"/>
      <c r="L32" s="258">
        <v>0.15</v>
      </c>
      <c r="M32" s="257"/>
      <c r="N32" s="257"/>
      <c r="O32" s="257"/>
      <c r="P32" s="257"/>
      <c r="Q32" s="41"/>
      <c r="R32" s="41"/>
      <c r="S32" s="41"/>
      <c r="T32" s="41"/>
      <c r="U32" s="41"/>
      <c r="V32" s="41"/>
      <c r="W32" s="256">
        <f>ROUND(BC94, 2)</f>
        <v>0</v>
      </c>
      <c r="X32" s="257"/>
      <c r="Y32" s="257"/>
      <c r="Z32" s="257"/>
      <c r="AA32" s="257"/>
      <c r="AB32" s="257"/>
      <c r="AC32" s="257"/>
      <c r="AD32" s="257"/>
      <c r="AE32" s="257"/>
      <c r="AF32" s="41"/>
      <c r="AG32" s="41"/>
      <c r="AH32" s="41"/>
      <c r="AI32" s="41"/>
      <c r="AJ32" s="41"/>
      <c r="AK32" s="256">
        <v>0</v>
      </c>
      <c r="AL32" s="257"/>
      <c r="AM32" s="257"/>
      <c r="AN32" s="257"/>
      <c r="AO32" s="257"/>
      <c r="AP32" s="41"/>
      <c r="AQ32" s="41"/>
      <c r="AR32" s="42"/>
      <c r="BE32" s="265"/>
    </row>
    <row r="33" spans="1:57" s="3" customFormat="1" ht="14.45" hidden="1" customHeight="1">
      <c r="B33" s="40"/>
      <c r="C33" s="41"/>
      <c r="D33" s="41"/>
      <c r="E33" s="41"/>
      <c r="F33" s="29" t="s">
        <v>47</v>
      </c>
      <c r="G33" s="41"/>
      <c r="H33" s="41"/>
      <c r="I33" s="41"/>
      <c r="J33" s="41"/>
      <c r="K33" s="41"/>
      <c r="L33" s="258">
        <v>0</v>
      </c>
      <c r="M33" s="257"/>
      <c r="N33" s="257"/>
      <c r="O33" s="257"/>
      <c r="P33" s="257"/>
      <c r="Q33" s="41"/>
      <c r="R33" s="41"/>
      <c r="S33" s="41"/>
      <c r="T33" s="41"/>
      <c r="U33" s="41"/>
      <c r="V33" s="41"/>
      <c r="W33" s="256">
        <f>ROUND(BD94, 2)</f>
        <v>0</v>
      </c>
      <c r="X33" s="257"/>
      <c r="Y33" s="257"/>
      <c r="Z33" s="257"/>
      <c r="AA33" s="257"/>
      <c r="AB33" s="257"/>
      <c r="AC33" s="257"/>
      <c r="AD33" s="257"/>
      <c r="AE33" s="257"/>
      <c r="AF33" s="41"/>
      <c r="AG33" s="41"/>
      <c r="AH33" s="41"/>
      <c r="AI33" s="41"/>
      <c r="AJ33" s="41"/>
      <c r="AK33" s="256">
        <v>0</v>
      </c>
      <c r="AL33" s="257"/>
      <c r="AM33" s="257"/>
      <c r="AN33" s="257"/>
      <c r="AO33" s="257"/>
      <c r="AP33" s="41"/>
      <c r="AQ33" s="41"/>
      <c r="AR33" s="42"/>
      <c r="BE33" s="265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64"/>
    </row>
    <row r="35" spans="1:57" s="2" customFormat="1" ht="25.9" customHeight="1">
      <c r="A35" s="34"/>
      <c r="B35" s="35"/>
      <c r="C35" s="43"/>
      <c r="D35" s="44" t="s">
        <v>48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49</v>
      </c>
      <c r="U35" s="45"/>
      <c r="V35" s="45"/>
      <c r="W35" s="45"/>
      <c r="X35" s="262" t="s">
        <v>50</v>
      </c>
      <c r="Y35" s="260"/>
      <c r="Z35" s="260"/>
      <c r="AA35" s="260"/>
      <c r="AB35" s="260"/>
      <c r="AC35" s="45"/>
      <c r="AD35" s="45"/>
      <c r="AE35" s="45"/>
      <c r="AF35" s="45"/>
      <c r="AG35" s="45"/>
      <c r="AH35" s="45"/>
      <c r="AI35" s="45"/>
      <c r="AJ35" s="45"/>
      <c r="AK35" s="259">
        <f>SUM(AK26:AK33)</f>
        <v>0</v>
      </c>
      <c r="AL35" s="260"/>
      <c r="AM35" s="260"/>
      <c r="AN35" s="260"/>
      <c r="AO35" s="261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51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52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53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54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53</v>
      </c>
      <c r="AI60" s="38"/>
      <c r="AJ60" s="38"/>
      <c r="AK60" s="38"/>
      <c r="AL60" s="38"/>
      <c r="AM60" s="52" t="s">
        <v>54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55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56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53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54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53</v>
      </c>
      <c r="AI75" s="38"/>
      <c r="AJ75" s="38"/>
      <c r="AK75" s="38"/>
      <c r="AL75" s="38"/>
      <c r="AM75" s="52" t="s">
        <v>54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57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412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15</v>
      </c>
      <c r="D85" s="63"/>
      <c r="E85" s="63"/>
      <c r="F85" s="63"/>
      <c r="G85" s="63"/>
      <c r="H85" s="63"/>
      <c r="I85" s="63"/>
      <c r="J85" s="63"/>
      <c r="K85" s="63"/>
      <c r="L85" s="285" t="str">
        <f>K6</f>
        <v>Požární větrání objektu LDN</v>
      </c>
      <c r="M85" s="286"/>
      <c r="N85" s="286"/>
      <c r="O85" s="286"/>
      <c r="P85" s="286"/>
      <c r="Q85" s="286"/>
      <c r="R85" s="286"/>
      <c r="S85" s="286"/>
      <c r="T85" s="286"/>
      <c r="U85" s="286"/>
      <c r="V85" s="286"/>
      <c r="W85" s="286"/>
      <c r="X85" s="286"/>
      <c r="Y85" s="286"/>
      <c r="Z85" s="286"/>
      <c r="AA85" s="286"/>
      <c r="AB85" s="286"/>
      <c r="AC85" s="286"/>
      <c r="AD85" s="286"/>
      <c r="AE85" s="286"/>
      <c r="AF85" s="286"/>
      <c r="AG85" s="286"/>
      <c r="AH85" s="286"/>
      <c r="AI85" s="286"/>
      <c r="AJ85" s="286"/>
      <c r="AK85" s="286"/>
      <c r="AL85" s="286"/>
      <c r="AM85" s="286"/>
      <c r="AN85" s="286"/>
      <c r="AO85" s="286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21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Chittussiho 1a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23</v>
      </c>
      <c r="AJ87" s="36"/>
      <c r="AK87" s="36"/>
      <c r="AL87" s="36"/>
      <c r="AM87" s="287" t="str">
        <f>IF(AN8= "","",AN8)</f>
        <v>15. 2. 2022</v>
      </c>
      <c r="AN87" s="287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25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SNEO, a.s.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31</v>
      </c>
      <c r="AJ89" s="36"/>
      <c r="AK89" s="36"/>
      <c r="AL89" s="36"/>
      <c r="AM89" s="288" t="str">
        <f>IF(E17="","",E17)</f>
        <v>Ing. Andrea Kocová</v>
      </c>
      <c r="AN89" s="289"/>
      <c r="AO89" s="289"/>
      <c r="AP89" s="289"/>
      <c r="AQ89" s="36"/>
      <c r="AR89" s="39"/>
      <c r="AS89" s="290" t="s">
        <v>58</v>
      </c>
      <c r="AT89" s="291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29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288" t="str">
        <f>IF(E20="","",E20)</f>
        <v>Pavel Novotný</v>
      </c>
      <c r="AN90" s="289"/>
      <c r="AO90" s="289"/>
      <c r="AP90" s="289"/>
      <c r="AQ90" s="36"/>
      <c r="AR90" s="39"/>
      <c r="AS90" s="292"/>
      <c r="AT90" s="293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94"/>
      <c r="AT91" s="295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0" t="s">
        <v>59</v>
      </c>
      <c r="D92" s="281"/>
      <c r="E92" s="281"/>
      <c r="F92" s="281"/>
      <c r="G92" s="281"/>
      <c r="H92" s="73"/>
      <c r="I92" s="283" t="s">
        <v>60</v>
      </c>
      <c r="J92" s="281"/>
      <c r="K92" s="281"/>
      <c r="L92" s="281"/>
      <c r="M92" s="281"/>
      <c r="N92" s="281"/>
      <c r="O92" s="281"/>
      <c r="P92" s="281"/>
      <c r="Q92" s="281"/>
      <c r="R92" s="281"/>
      <c r="S92" s="281"/>
      <c r="T92" s="281"/>
      <c r="U92" s="281"/>
      <c r="V92" s="281"/>
      <c r="W92" s="281"/>
      <c r="X92" s="281"/>
      <c r="Y92" s="281"/>
      <c r="Z92" s="281"/>
      <c r="AA92" s="281"/>
      <c r="AB92" s="281"/>
      <c r="AC92" s="281"/>
      <c r="AD92" s="281"/>
      <c r="AE92" s="281"/>
      <c r="AF92" s="281"/>
      <c r="AG92" s="282" t="s">
        <v>61</v>
      </c>
      <c r="AH92" s="281"/>
      <c r="AI92" s="281"/>
      <c r="AJ92" s="281"/>
      <c r="AK92" s="281"/>
      <c r="AL92" s="281"/>
      <c r="AM92" s="281"/>
      <c r="AN92" s="283" t="s">
        <v>62</v>
      </c>
      <c r="AO92" s="281"/>
      <c r="AP92" s="284"/>
      <c r="AQ92" s="74" t="s">
        <v>63</v>
      </c>
      <c r="AR92" s="39"/>
      <c r="AS92" s="75" t="s">
        <v>64</v>
      </c>
      <c r="AT92" s="76" t="s">
        <v>65</v>
      </c>
      <c r="AU92" s="76" t="s">
        <v>66</v>
      </c>
      <c r="AV92" s="76" t="s">
        <v>67</v>
      </c>
      <c r="AW92" s="76" t="s">
        <v>68</v>
      </c>
      <c r="AX92" s="76" t="s">
        <v>69</v>
      </c>
      <c r="AY92" s="76" t="s">
        <v>70</v>
      </c>
      <c r="AZ92" s="76" t="s">
        <v>71</v>
      </c>
      <c r="BA92" s="76" t="s">
        <v>72</v>
      </c>
      <c r="BB92" s="76" t="s">
        <v>73</v>
      </c>
      <c r="BC92" s="76" t="s">
        <v>74</v>
      </c>
      <c r="BD92" s="77" t="s">
        <v>75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76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78">
        <f>ROUND(SUM(AG95:AG98),2)</f>
        <v>0</v>
      </c>
      <c r="AH94" s="278"/>
      <c r="AI94" s="278"/>
      <c r="AJ94" s="278"/>
      <c r="AK94" s="278"/>
      <c r="AL94" s="278"/>
      <c r="AM94" s="278"/>
      <c r="AN94" s="279">
        <f>SUM(AG94,AT94)</f>
        <v>0</v>
      </c>
      <c r="AO94" s="279"/>
      <c r="AP94" s="279"/>
      <c r="AQ94" s="85" t="s">
        <v>1</v>
      </c>
      <c r="AR94" s="86"/>
      <c r="AS94" s="87">
        <f>ROUND(SUM(AS95:AS98),2)</f>
        <v>0</v>
      </c>
      <c r="AT94" s="88">
        <f>ROUND(SUM(AV94:AW94),2)</f>
        <v>0</v>
      </c>
      <c r="AU94" s="89">
        <f>ROUND(SUM(AU95:AU98),5)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ROUND(SUM(AZ95:AZ98),2)</f>
        <v>0</v>
      </c>
      <c r="BA94" s="88">
        <f>ROUND(SUM(BA95:BA98),2)</f>
        <v>0</v>
      </c>
      <c r="BB94" s="88">
        <f>ROUND(SUM(BB95:BB98),2)</f>
        <v>0</v>
      </c>
      <c r="BC94" s="88">
        <f>ROUND(SUM(BC95:BC98),2)</f>
        <v>0</v>
      </c>
      <c r="BD94" s="90">
        <f>ROUND(SUM(BD95:BD98),2)</f>
        <v>0</v>
      </c>
      <c r="BS94" s="91" t="s">
        <v>77</v>
      </c>
      <c r="BT94" s="91" t="s">
        <v>78</v>
      </c>
      <c r="BU94" s="92" t="s">
        <v>79</v>
      </c>
      <c r="BV94" s="91" t="s">
        <v>80</v>
      </c>
      <c r="BW94" s="91" t="s">
        <v>5</v>
      </c>
      <c r="BX94" s="91" t="s">
        <v>81</v>
      </c>
      <c r="CL94" s="91" t="s">
        <v>18</v>
      </c>
    </row>
    <row r="95" spans="1:91" s="7" customFormat="1" ht="16.5" customHeight="1">
      <c r="A95" s="93" t="s">
        <v>82</v>
      </c>
      <c r="B95" s="94"/>
      <c r="C95" s="95"/>
      <c r="D95" s="277" t="s">
        <v>83</v>
      </c>
      <c r="E95" s="277"/>
      <c r="F95" s="277"/>
      <c r="G95" s="277"/>
      <c r="H95" s="277"/>
      <c r="I95" s="96"/>
      <c r="J95" s="277" t="s">
        <v>84</v>
      </c>
      <c r="K95" s="277"/>
      <c r="L95" s="277"/>
      <c r="M95" s="277"/>
      <c r="N95" s="277"/>
      <c r="O95" s="277"/>
      <c r="P95" s="277"/>
      <c r="Q95" s="277"/>
      <c r="R95" s="277"/>
      <c r="S95" s="277"/>
      <c r="T95" s="277"/>
      <c r="U95" s="277"/>
      <c r="V95" s="277"/>
      <c r="W95" s="277"/>
      <c r="X95" s="277"/>
      <c r="Y95" s="277"/>
      <c r="Z95" s="277"/>
      <c r="AA95" s="277"/>
      <c r="AB95" s="277"/>
      <c r="AC95" s="277"/>
      <c r="AD95" s="277"/>
      <c r="AE95" s="277"/>
      <c r="AF95" s="277"/>
      <c r="AG95" s="275">
        <f>'412.1 - Stavební práce'!J30</f>
        <v>0</v>
      </c>
      <c r="AH95" s="276"/>
      <c r="AI95" s="276"/>
      <c r="AJ95" s="276"/>
      <c r="AK95" s="276"/>
      <c r="AL95" s="276"/>
      <c r="AM95" s="276"/>
      <c r="AN95" s="275">
        <f>SUM(AG95,AT95)</f>
        <v>0</v>
      </c>
      <c r="AO95" s="276"/>
      <c r="AP95" s="276"/>
      <c r="AQ95" s="97" t="s">
        <v>85</v>
      </c>
      <c r="AR95" s="98"/>
      <c r="AS95" s="99">
        <v>0</v>
      </c>
      <c r="AT95" s="100">
        <f>ROUND(SUM(AV95:AW95),2)</f>
        <v>0</v>
      </c>
      <c r="AU95" s="101">
        <f>'412.1 - Stavební práce'!P141</f>
        <v>0</v>
      </c>
      <c r="AV95" s="100">
        <f>'412.1 - Stavební práce'!J33</f>
        <v>0</v>
      </c>
      <c r="AW95" s="100">
        <f>'412.1 - Stavební práce'!J34</f>
        <v>0</v>
      </c>
      <c r="AX95" s="100">
        <f>'412.1 - Stavební práce'!J35</f>
        <v>0</v>
      </c>
      <c r="AY95" s="100">
        <f>'412.1 - Stavební práce'!J36</f>
        <v>0</v>
      </c>
      <c r="AZ95" s="100">
        <f>'412.1 - Stavební práce'!F33</f>
        <v>0</v>
      </c>
      <c r="BA95" s="100">
        <f>'412.1 - Stavební práce'!F34</f>
        <v>0</v>
      </c>
      <c r="BB95" s="100">
        <f>'412.1 - Stavební práce'!F35</f>
        <v>0</v>
      </c>
      <c r="BC95" s="100">
        <f>'412.1 - Stavební práce'!F36</f>
        <v>0</v>
      </c>
      <c r="BD95" s="102">
        <f>'412.1 - Stavební práce'!F37</f>
        <v>0</v>
      </c>
      <c r="BT95" s="103" t="s">
        <v>86</v>
      </c>
      <c r="BV95" s="103" t="s">
        <v>80</v>
      </c>
      <c r="BW95" s="103" t="s">
        <v>87</v>
      </c>
      <c r="BX95" s="103" t="s">
        <v>5</v>
      </c>
      <c r="CL95" s="103" t="s">
        <v>1</v>
      </c>
      <c r="CM95" s="103" t="s">
        <v>88</v>
      </c>
    </row>
    <row r="96" spans="1:91" s="7" customFormat="1" ht="16.5" customHeight="1">
      <c r="A96" s="93" t="s">
        <v>82</v>
      </c>
      <c r="B96" s="94"/>
      <c r="C96" s="95"/>
      <c r="D96" s="277" t="s">
        <v>89</v>
      </c>
      <c r="E96" s="277"/>
      <c r="F96" s="277"/>
      <c r="G96" s="277"/>
      <c r="H96" s="277"/>
      <c r="I96" s="96"/>
      <c r="J96" s="277" t="s">
        <v>90</v>
      </c>
      <c r="K96" s="277"/>
      <c r="L96" s="277"/>
      <c r="M96" s="277"/>
      <c r="N96" s="277"/>
      <c r="O96" s="277"/>
      <c r="P96" s="277"/>
      <c r="Q96" s="277"/>
      <c r="R96" s="277"/>
      <c r="S96" s="277"/>
      <c r="T96" s="277"/>
      <c r="U96" s="277"/>
      <c r="V96" s="277"/>
      <c r="W96" s="277"/>
      <c r="X96" s="277"/>
      <c r="Y96" s="277"/>
      <c r="Z96" s="277"/>
      <c r="AA96" s="277"/>
      <c r="AB96" s="277"/>
      <c r="AC96" s="277"/>
      <c r="AD96" s="277"/>
      <c r="AE96" s="277"/>
      <c r="AF96" s="277"/>
      <c r="AG96" s="275">
        <f>'412.2 - Elektroinstalace'!J30</f>
        <v>0</v>
      </c>
      <c r="AH96" s="276"/>
      <c r="AI96" s="276"/>
      <c r="AJ96" s="276"/>
      <c r="AK96" s="276"/>
      <c r="AL96" s="276"/>
      <c r="AM96" s="276"/>
      <c r="AN96" s="275">
        <f>SUM(AG96,AT96)</f>
        <v>0</v>
      </c>
      <c r="AO96" s="276"/>
      <c r="AP96" s="276"/>
      <c r="AQ96" s="97" t="s">
        <v>85</v>
      </c>
      <c r="AR96" s="98"/>
      <c r="AS96" s="99">
        <v>0</v>
      </c>
      <c r="AT96" s="100">
        <f>ROUND(SUM(AV96:AW96),2)</f>
        <v>0</v>
      </c>
      <c r="AU96" s="101">
        <f>'412.2 - Elektroinstalace'!P128</f>
        <v>0</v>
      </c>
      <c r="AV96" s="100">
        <f>'412.2 - Elektroinstalace'!J33</f>
        <v>0</v>
      </c>
      <c r="AW96" s="100">
        <f>'412.2 - Elektroinstalace'!J34</f>
        <v>0</v>
      </c>
      <c r="AX96" s="100">
        <f>'412.2 - Elektroinstalace'!J35</f>
        <v>0</v>
      </c>
      <c r="AY96" s="100">
        <f>'412.2 - Elektroinstalace'!J36</f>
        <v>0</v>
      </c>
      <c r="AZ96" s="100">
        <f>'412.2 - Elektroinstalace'!F33</f>
        <v>0</v>
      </c>
      <c r="BA96" s="100">
        <f>'412.2 - Elektroinstalace'!F34</f>
        <v>0</v>
      </c>
      <c r="BB96" s="100">
        <f>'412.2 - Elektroinstalace'!F35</f>
        <v>0</v>
      </c>
      <c r="BC96" s="100">
        <f>'412.2 - Elektroinstalace'!F36</f>
        <v>0</v>
      </c>
      <c r="BD96" s="102">
        <f>'412.2 - Elektroinstalace'!F37</f>
        <v>0</v>
      </c>
      <c r="BT96" s="103" t="s">
        <v>86</v>
      </c>
      <c r="BV96" s="103" t="s">
        <v>80</v>
      </c>
      <c r="BW96" s="103" t="s">
        <v>91</v>
      </c>
      <c r="BX96" s="103" t="s">
        <v>5</v>
      </c>
      <c r="CL96" s="103" t="s">
        <v>1</v>
      </c>
      <c r="CM96" s="103" t="s">
        <v>88</v>
      </c>
    </row>
    <row r="97" spans="1:91" s="7" customFormat="1" ht="16.5" customHeight="1">
      <c r="A97" s="93" t="s">
        <v>82</v>
      </c>
      <c r="B97" s="94"/>
      <c r="C97" s="95"/>
      <c r="D97" s="277" t="s">
        <v>92</v>
      </c>
      <c r="E97" s="277"/>
      <c r="F97" s="277"/>
      <c r="G97" s="277"/>
      <c r="H97" s="277"/>
      <c r="I97" s="96"/>
      <c r="J97" s="277" t="s">
        <v>93</v>
      </c>
      <c r="K97" s="277"/>
      <c r="L97" s="277"/>
      <c r="M97" s="277"/>
      <c r="N97" s="277"/>
      <c r="O97" s="277"/>
      <c r="P97" s="277"/>
      <c r="Q97" s="277"/>
      <c r="R97" s="277"/>
      <c r="S97" s="277"/>
      <c r="T97" s="277"/>
      <c r="U97" s="277"/>
      <c r="V97" s="277"/>
      <c r="W97" s="277"/>
      <c r="X97" s="277"/>
      <c r="Y97" s="277"/>
      <c r="Z97" s="277"/>
      <c r="AA97" s="277"/>
      <c r="AB97" s="277"/>
      <c r="AC97" s="277"/>
      <c r="AD97" s="277"/>
      <c r="AE97" s="277"/>
      <c r="AF97" s="277"/>
      <c r="AG97" s="275">
        <f>'412.3 - Vzduchotechnika'!J30</f>
        <v>0</v>
      </c>
      <c r="AH97" s="276"/>
      <c r="AI97" s="276"/>
      <c r="AJ97" s="276"/>
      <c r="AK97" s="276"/>
      <c r="AL97" s="276"/>
      <c r="AM97" s="276"/>
      <c r="AN97" s="275">
        <f>SUM(AG97,AT97)</f>
        <v>0</v>
      </c>
      <c r="AO97" s="276"/>
      <c r="AP97" s="276"/>
      <c r="AQ97" s="97" t="s">
        <v>85</v>
      </c>
      <c r="AR97" s="98"/>
      <c r="AS97" s="99">
        <v>0</v>
      </c>
      <c r="AT97" s="100">
        <f>ROUND(SUM(AV97:AW97),2)</f>
        <v>0</v>
      </c>
      <c r="AU97" s="101">
        <f>'412.3 - Vzduchotechnika'!P132</f>
        <v>0</v>
      </c>
      <c r="AV97" s="100">
        <f>'412.3 - Vzduchotechnika'!J33</f>
        <v>0</v>
      </c>
      <c r="AW97" s="100">
        <f>'412.3 - Vzduchotechnika'!J34</f>
        <v>0</v>
      </c>
      <c r="AX97" s="100">
        <f>'412.3 - Vzduchotechnika'!J35</f>
        <v>0</v>
      </c>
      <c r="AY97" s="100">
        <f>'412.3 - Vzduchotechnika'!J36</f>
        <v>0</v>
      </c>
      <c r="AZ97" s="100">
        <f>'412.3 - Vzduchotechnika'!F33</f>
        <v>0</v>
      </c>
      <c r="BA97" s="100">
        <f>'412.3 - Vzduchotechnika'!F34</f>
        <v>0</v>
      </c>
      <c r="BB97" s="100">
        <f>'412.3 - Vzduchotechnika'!F35</f>
        <v>0</v>
      </c>
      <c r="BC97" s="100">
        <f>'412.3 - Vzduchotechnika'!F36</f>
        <v>0</v>
      </c>
      <c r="BD97" s="102">
        <f>'412.3 - Vzduchotechnika'!F37</f>
        <v>0</v>
      </c>
      <c r="BT97" s="103" t="s">
        <v>86</v>
      </c>
      <c r="BV97" s="103" t="s">
        <v>80</v>
      </c>
      <c r="BW97" s="103" t="s">
        <v>94</v>
      </c>
      <c r="BX97" s="103" t="s">
        <v>5</v>
      </c>
      <c r="CL97" s="103" t="s">
        <v>1</v>
      </c>
      <c r="CM97" s="103" t="s">
        <v>88</v>
      </c>
    </row>
    <row r="98" spans="1:91" s="7" customFormat="1" ht="16.5" customHeight="1">
      <c r="A98" s="93" t="s">
        <v>82</v>
      </c>
      <c r="B98" s="94"/>
      <c r="C98" s="95"/>
      <c r="D98" s="277" t="s">
        <v>95</v>
      </c>
      <c r="E98" s="277"/>
      <c r="F98" s="277"/>
      <c r="G98" s="277"/>
      <c r="H98" s="277"/>
      <c r="I98" s="96"/>
      <c r="J98" s="277" t="s">
        <v>96</v>
      </c>
      <c r="K98" s="277"/>
      <c r="L98" s="277"/>
      <c r="M98" s="277"/>
      <c r="N98" s="277"/>
      <c r="O98" s="277"/>
      <c r="P98" s="277"/>
      <c r="Q98" s="277"/>
      <c r="R98" s="277"/>
      <c r="S98" s="277"/>
      <c r="T98" s="277"/>
      <c r="U98" s="277"/>
      <c r="V98" s="277"/>
      <c r="W98" s="277"/>
      <c r="X98" s="277"/>
      <c r="Y98" s="277"/>
      <c r="Z98" s="277"/>
      <c r="AA98" s="277"/>
      <c r="AB98" s="277"/>
      <c r="AC98" s="277"/>
      <c r="AD98" s="277"/>
      <c r="AE98" s="277"/>
      <c r="AF98" s="277"/>
      <c r="AG98" s="275">
        <f>'428 - Výměna oken'!J30</f>
        <v>0</v>
      </c>
      <c r="AH98" s="276"/>
      <c r="AI98" s="276"/>
      <c r="AJ98" s="276"/>
      <c r="AK98" s="276"/>
      <c r="AL98" s="276"/>
      <c r="AM98" s="276"/>
      <c r="AN98" s="275">
        <f>SUM(AG98,AT98)</f>
        <v>0</v>
      </c>
      <c r="AO98" s="276"/>
      <c r="AP98" s="276"/>
      <c r="AQ98" s="97" t="s">
        <v>85</v>
      </c>
      <c r="AR98" s="98"/>
      <c r="AS98" s="104">
        <v>0</v>
      </c>
      <c r="AT98" s="105">
        <f>ROUND(SUM(AV98:AW98),2)</f>
        <v>0</v>
      </c>
      <c r="AU98" s="106">
        <f>'428 - Výměna oken'!P134</f>
        <v>0</v>
      </c>
      <c r="AV98" s="105">
        <f>'428 - Výměna oken'!J33</f>
        <v>0</v>
      </c>
      <c r="AW98" s="105">
        <f>'428 - Výměna oken'!J34</f>
        <v>0</v>
      </c>
      <c r="AX98" s="105">
        <f>'428 - Výměna oken'!J35</f>
        <v>0</v>
      </c>
      <c r="AY98" s="105">
        <f>'428 - Výměna oken'!J36</f>
        <v>0</v>
      </c>
      <c r="AZ98" s="105">
        <f>'428 - Výměna oken'!F33</f>
        <v>0</v>
      </c>
      <c r="BA98" s="105">
        <f>'428 - Výměna oken'!F34</f>
        <v>0</v>
      </c>
      <c r="BB98" s="105">
        <f>'428 - Výměna oken'!F35</f>
        <v>0</v>
      </c>
      <c r="BC98" s="105">
        <f>'428 - Výměna oken'!F36</f>
        <v>0</v>
      </c>
      <c r="BD98" s="107">
        <f>'428 - Výměna oken'!F37</f>
        <v>0</v>
      </c>
      <c r="BT98" s="103" t="s">
        <v>86</v>
      </c>
      <c r="BV98" s="103" t="s">
        <v>80</v>
      </c>
      <c r="BW98" s="103" t="s">
        <v>97</v>
      </c>
      <c r="BX98" s="103" t="s">
        <v>5</v>
      </c>
      <c r="CL98" s="103" t="s">
        <v>1</v>
      </c>
      <c r="CM98" s="103" t="s">
        <v>88</v>
      </c>
    </row>
    <row r="99" spans="1:91" s="2" customFormat="1" ht="30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  <row r="100" spans="1:9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39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</sheetData>
  <sheetProtection algorithmName="SHA-512" hashValue="poU9KQFKQuBzIO3ouadVBixq2ziG5QmIGnx/GxZ0TiV7tVnEKVrWEIEy2TmzfNckNmLlQgClP5U6uiaU8q7/sA==" saltValue="C8Z73DDqlhrhqyTnIq3o5g==" spinCount="100000" sheet="1" objects="1" scenarios="1" formatColumns="0" formatRows="0"/>
  <mergeCells count="5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412.1 - Stavební práce'!C2" display="/"/>
    <hyperlink ref="A96" location="'412.2 - Elektroinstalace'!C2" display="/"/>
    <hyperlink ref="A97" location="'412.3 - Vzduchotechnika'!C2" display="/"/>
    <hyperlink ref="A98" location="'428 - Výměna oke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94"/>
  <sheetViews>
    <sheetView showGridLines="0" topLeftCell="A29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7" t="s">
        <v>87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88</v>
      </c>
    </row>
    <row r="4" spans="1:46" s="1" customFormat="1" ht="24.95" customHeight="1">
      <c r="B4" s="20"/>
      <c r="D4" s="110" t="s">
        <v>98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15</v>
      </c>
      <c r="L6" s="20"/>
    </row>
    <row r="7" spans="1:46" s="1" customFormat="1" ht="16.5" customHeight="1">
      <c r="B7" s="20"/>
      <c r="E7" s="299" t="str">
        <f>'Rekapitulace stavby'!K6</f>
        <v>Požární větrání objektu LDN</v>
      </c>
      <c r="F7" s="300"/>
      <c r="G7" s="300"/>
      <c r="H7" s="300"/>
      <c r="L7" s="20"/>
    </row>
    <row r="8" spans="1:46" s="2" customFormat="1" ht="12" customHeight="1">
      <c r="A8" s="34"/>
      <c r="B8" s="39"/>
      <c r="C8" s="34"/>
      <c r="D8" s="112" t="s">
        <v>99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1" t="s">
        <v>100</v>
      </c>
      <c r="F9" s="302"/>
      <c r="G9" s="302"/>
      <c r="H9" s="30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17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21</v>
      </c>
      <c r="E12" s="34"/>
      <c r="F12" s="113" t="s">
        <v>22</v>
      </c>
      <c r="G12" s="34"/>
      <c r="H12" s="34"/>
      <c r="I12" s="112" t="s">
        <v>23</v>
      </c>
      <c r="J12" s="114" t="str">
        <f>'Rekapitulace stavby'!AN8</f>
        <v>15. 2. 2022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25</v>
      </c>
      <c r="E14" s="34"/>
      <c r="F14" s="34"/>
      <c r="G14" s="34"/>
      <c r="H14" s="34"/>
      <c r="I14" s="112" t="s">
        <v>26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>SNEO, a.s.</v>
      </c>
      <c r="F15" s="34"/>
      <c r="G15" s="34"/>
      <c r="H15" s="34"/>
      <c r="I15" s="112" t="s">
        <v>28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29</v>
      </c>
      <c r="E17" s="34"/>
      <c r="F17" s="34"/>
      <c r="G17" s="34"/>
      <c r="H17" s="34"/>
      <c r="I17" s="112" t="s">
        <v>26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3" t="str">
        <f>'Rekapitulace stavby'!E14</f>
        <v>Vyplň údaj</v>
      </c>
      <c r="F18" s="304"/>
      <c r="G18" s="304"/>
      <c r="H18" s="304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31</v>
      </c>
      <c r="E20" s="34"/>
      <c r="F20" s="34"/>
      <c r="G20" s="34"/>
      <c r="H20" s="34"/>
      <c r="I20" s="112" t="s">
        <v>26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32</v>
      </c>
      <c r="F21" s="34"/>
      <c r="G21" s="34"/>
      <c r="H21" s="34"/>
      <c r="I21" s="112" t="s">
        <v>28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26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34</v>
      </c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5" t="s">
        <v>1</v>
      </c>
      <c r="F27" s="305"/>
      <c r="G27" s="305"/>
      <c r="H27" s="305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34"/>
      <c r="J30" s="120">
        <f>ROUND(J141,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1" t="s">
        <v>39</v>
      </c>
      <c r="J32" s="121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42</v>
      </c>
      <c r="E33" s="112" t="s">
        <v>43</v>
      </c>
      <c r="F33" s="123">
        <f>ROUND((SUM(BE141:BE893)),  2)</f>
        <v>0</v>
      </c>
      <c r="G33" s="34"/>
      <c r="H33" s="34"/>
      <c r="I33" s="124">
        <v>0.21</v>
      </c>
      <c r="J33" s="123">
        <f>ROUND(((SUM(BE141:BE893))*I33),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44</v>
      </c>
      <c r="F34" s="123">
        <f>ROUND((SUM(BF141:BF893)),  2)</f>
        <v>0</v>
      </c>
      <c r="G34" s="34"/>
      <c r="H34" s="34"/>
      <c r="I34" s="124">
        <v>0.15</v>
      </c>
      <c r="J34" s="123">
        <f>ROUND(((SUM(BF141:BF893))*I34),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45</v>
      </c>
      <c r="F35" s="123">
        <f>ROUND((SUM(BG141:BG893)),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46</v>
      </c>
      <c r="F36" s="123">
        <f>ROUND((SUM(BH141:BH893)),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ROUND((SUM(BI141:BI893)),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15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7" t="str">
        <f>E7</f>
        <v>Požární větrání objektu LDN</v>
      </c>
      <c r="F85" s="298"/>
      <c r="G85" s="298"/>
      <c r="H85" s="29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5" t="str">
        <f>E9</f>
        <v>412.1 - Stavební práce</v>
      </c>
      <c r="F87" s="296"/>
      <c r="G87" s="296"/>
      <c r="H87" s="29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>Chittussiho 1a</v>
      </c>
      <c r="G89" s="36"/>
      <c r="H89" s="36"/>
      <c r="I89" s="29" t="s">
        <v>23</v>
      </c>
      <c r="J89" s="66" t="str">
        <f>IF(J12="","",J12)</f>
        <v>15. 2. 2022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25</v>
      </c>
      <c r="D91" s="36"/>
      <c r="E91" s="36"/>
      <c r="F91" s="27" t="str">
        <f>E15</f>
        <v>SNEO, a.s.</v>
      </c>
      <c r="G91" s="36"/>
      <c r="H91" s="36"/>
      <c r="I91" s="29" t="s">
        <v>31</v>
      </c>
      <c r="J91" s="32" t="str">
        <f>E21</f>
        <v>Ing. Andrea Kocová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29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Pavel Novotný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102</v>
      </c>
      <c r="D94" s="144"/>
      <c r="E94" s="144"/>
      <c r="F94" s="144"/>
      <c r="G94" s="144"/>
      <c r="H94" s="144"/>
      <c r="I94" s="144"/>
      <c r="J94" s="145" t="s">
        <v>103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104</v>
      </c>
      <c r="D96" s="36"/>
      <c r="E96" s="36"/>
      <c r="F96" s="36"/>
      <c r="G96" s="36"/>
      <c r="H96" s="36"/>
      <c r="I96" s="36"/>
      <c r="J96" s="84">
        <f>J141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105</v>
      </c>
    </row>
    <row r="97" spans="2:12" s="9" customFormat="1" ht="24.95" customHeight="1">
      <c r="B97" s="147"/>
      <c r="C97" s="148"/>
      <c r="D97" s="149" t="s">
        <v>106</v>
      </c>
      <c r="E97" s="150"/>
      <c r="F97" s="150"/>
      <c r="G97" s="150"/>
      <c r="H97" s="150"/>
      <c r="I97" s="150"/>
      <c r="J97" s="151">
        <f>J142</f>
        <v>0</v>
      </c>
      <c r="K97" s="148"/>
      <c r="L97" s="152"/>
    </row>
    <row r="98" spans="2:12" s="10" customFormat="1" ht="19.899999999999999" customHeight="1">
      <c r="B98" s="153"/>
      <c r="C98" s="154"/>
      <c r="D98" s="155" t="s">
        <v>107</v>
      </c>
      <c r="E98" s="156"/>
      <c r="F98" s="156"/>
      <c r="G98" s="156"/>
      <c r="H98" s="156"/>
      <c r="I98" s="156"/>
      <c r="J98" s="157">
        <f>J143</f>
        <v>0</v>
      </c>
      <c r="K98" s="154"/>
      <c r="L98" s="158"/>
    </row>
    <row r="99" spans="2:12" s="10" customFormat="1" ht="19.899999999999999" customHeight="1">
      <c r="B99" s="153"/>
      <c r="C99" s="154"/>
      <c r="D99" s="155" t="s">
        <v>108</v>
      </c>
      <c r="E99" s="156"/>
      <c r="F99" s="156"/>
      <c r="G99" s="156"/>
      <c r="H99" s="156"/>
      <c r="I99" s="156"/>
      <c r="J99" s="157">
        <f>J174</f>
        <v>0</v>
      </c>
      <c r="K99" s="154"/>
      <c r="L99" s="158"/>
    </row>
    <row r="100" spans="2:12" s="10" customFormat="1" ht="19.899999999999999" customHeight="1">
      <c r="B100" s="153"/>
      <c r="C100" s="154"/>
      <c r="D100" s="155" t="s">
        <v>109</v>
      </c>
      <c r="E100" s="156"/>
      <c r="F100" s="156"/>
      <c r="G100" s="156"/>
      <c r="H100" s="156"/>
      <c r="I100" s="156"/>
      <c r="J100" s="157">
        <f>J193</f>
        <v>0</v>
      </c>
      <c r="K100" s="154"/>
      <c r="L100" s="158"/>
    </row>
    <row r="101" spans="2:12" s="10" customFormat="1" ht="19.899999999999999" customHeight="1">
      <c r="B101" s="153"/>
      <c r="C101" s="154"/>
      <c r="D101" s="155" t="s">
        <v>110</v>
      </c>
      <c r="E101" s="156"/>
      <c r="F101" s="156"/>
      <c r="G101" s="156"/>
      <c r="H101" s="156"/>
      <c r="I101" s="156"/>
      <c r="J101" s="157">
        <f>J340</f>
        <v>0</v>
      </c>
      <c r="K101" s="154"/>
      <c r="L101" s="158"/>
    </row>
    <row r="102" spans="2:12" s="10" customFormat="1" ht="19.899999999999999" customHeight="1">
      <c r="B102" s="153"/>
      <c r="C102" s="154"/>
      <c r="D102" s="155" t="s">
        <v>111</v>
      </c>
      <c r="E102" s="156"/>
      <c r="F102" s="156"/>
      <c r="G102" s="156"/>
      <c r="H102" s="156"/>
      <c r="I102" s="156"/>
      <c r="J102" s="157">
        <f>J453</f>
        <v>0</v>
      </c>
      <c r="K102" s="154"/>
      <c r="L102" s="158"/>
    </row>
    <row r="103" spans="2:12" s="10" customFormat="1" ht="19.899999999999999" customHeight="1">
      <c r="B103" s="153"/>
      <c r="C103" s="154"/>
      <c r="D103" s="155" t="s">
        <v>112</v>
      </c>
      <c r="E103" s="156"/>
      <c r="F103" s="156"/>
      <c r="G103" s="156"/>
      <c r="H103" s="156"/>
      <c r="I103" s="156"/>
      <c r="J103" s="157">
        <f>J466</f>
        <v>0</v>
      </c>
      <c r="K103" s="154"/>
      <c r="L103" s="158"/>
    </row>
    <row r="104" spans="2:12" s="9" customFormat="1" ht="24.95" customHeight="1">
      <c r="B104" s="147"/>
      <c r="C104" s="148"/>
      <c r="D104" s="149" t="s">
        <v>113</v>
      </c>
      <c r="E104" s="150"/>
      <c r="F104" s="150"/>
      <c r="G104" s="150"/>
      <c r="H104" s="150"/>
      <c r="I104" s="150"/>
      <c r="J104" s="151">
        <f>J469</f>
        <v>0</v>
      </c>
      <c r="K104" s="148"/>
      <c r="L104" s="152"/>
    </row>
    <row r="105" spans="2:12" s="10" customFormat="1" ht="19.899999999999999" customHeight="1">
      <c r="B105" s="153"/>
      <c r="C105" s="154"/>
      <c r="D105" s="155" t="s">
        <v>114</v>
      </c>
      <c r="E105" s="156"/>
      <c r="F105" s="156"/>
      <c r="G105" s="156"/>
      <c r="H105" s="156"/>
      <c r="I105" s="156"/>
      <c r="J105" s="157">
        <f>J470</f>
        <v>0</v>
      </c>
      <c r="K105" s="154"/>
      <c r="L105" s="158"/>
    </row>
    <row r="106" spans="2:12" s="10" customFormat="1" ht="19.899999999999999" customHeight="1">
      <c r="B106" s="153"/>
      <c r="C106" s="154"/>
      <c r="D106" s="155" t="s">
        <v>115</v>
      </c>
      <c r="E106" s="156"/>
      <c r="F106" s="156"/>
      <c r="G106" s="156"/>
      <c r="H106" s="156"/>
      <c r="I106" s="156"/>
      <c r="J106" s="157">
        <f>J479</f>
        <v>0</v>
      </c>
      <c r="K106" s="154"/>
      <c r="L106" s="158"/>
    </row>
    <row r="107" spans="2:12" s="10" customFormat="1" ht="19.899999999999999" customHeight="1">
      <c r="B107" s="153"/>
      <c r="C107" s="154"/>
      <c r="D107" s="155" t="s">
        <v>116</v>
      </c>
      <c r="E107" s="156"/>
      <c r="F107" s="156"/>
      <c r="G107" s="156"/>
      <c r="H107" s="156"/>
      <c r="I107" s="156"/>
      <c r="J107" s="157">
        <f>J490</f>
        <v>0</v>
      </c>
      <c r="K107" s="154"/>
      <c r="L107" s="158"/>
    </row>
    <row r="108" spans="2:12" s="10" customFormat="1" ht="19.899999999999999" customHeight="1">
      <c r="B108" s="153"/>
      <c r="C108" s="154"/>
      <c r="D108" s="155" t="s">
        <v>117</v>
      </c>
      <c r="E108" s="156"/>
      <c r="F108" s="156"/>
      <c r="G108" s="156"/>
      <c r="H108" s="156"/>
      <c r="I108" s="156"/>
      <c r="J108" s="157">
        <f>J537</f>
        <v>0</v>
      </c>
      <c r="K108" s="154"/>
      <c r="L108" s="158"/>
    </row>
    <row r="109" spans="2:12" s="10" customFormat="1" ht="19.899999999999999" customHeight="1">
      <c r="B109" s="153"/>
      <c r="C109" s="154"/>
      <c r="D109" s="155" t="s">
        <v>118</v>
      </c>
      <c r="E109" s="156"/>
      <c r="F109" s="156"/>
      <c r="G109" s="156"/>
      <c r="H109" s="156"/>
      <c r="I109" s="156"/>
      <c r="J109" s="157">
        <f>J551</f>
        <v>0</v>
      </c>
      <c r="K109" s="154"/>
      <c r="L109" s="158"/>
    </row>
    <row r="110" spans="2:12" s="10" customFormat="1" ht="19.899999999999999" customHeight="1">
      <c r="B110" s="153"/>
      <c r="C110" s="154"/>
      <c r="D110" s="155" t="s">
        <v>119</v>
      </c>
      <c r="E110" s="156"/>
      <c r="F110" s="156"/>
      <c r="G110" s="156"/>
      <c r="H110" s="156"/>
      <c r="I110" s="156"/>
      <c r="J110" s="157">
        <f>J653</f>
        <v>0</v>
      </c>
      <c r="K110" s="154"/>
      <c r="L110" s="158"/>
    </row>
    <row r="111" spans="2:12" s="10" customFormat="1" ht="19.899999999999999" customHeight="1">
      <c r="B111" s="153"/>
      <c r="C111" s="154"/>
      <c r="D111" s="155" t="s">
        <v>120</v>
      </c>
      <c r="E111" s="156"/>
      <c r="F111" s="156"/>
      <c r="G111" s="156"/>
      <c r="H111" s="156"/>
      <c r="I111" s="156"/>
      <c r="J111" s="157">
        <f>J749</f>
        <v>0</v>
      </c>
      <c r="K111" s="154"/>
      <c r="L111" s="158"/>
    </row>
    <row r="112" spans="2:12" s="10" customFormat="1" ht="19.899999999999999" customHeight="1">
      <c r="B112" s="153"/>
      <c r="C112" s="154"/>
      <c r="D112" s="155" t="s">
        <v>121</v>
      </c>
      <c r="E112" s="156"/>
      <c r="F112" s="156"/>
      <c r="G112" s="156"/>
      <c r="H112" s="156"/>
      <c r="I112" s="156"/>
      <c r="J112" s="157">
        <f>J790</f>
        <v>0</v>
      </c>
      <c r="K112" s="154"/>
      <c r="L112" s="158"/>
    </row>
    <row r="113" spans="1:31" s="10" customFormat="1" ht="19.899999999999999" customHeight="1">
      <c r="B113" s="153"/>
      <c r="C113" s="154"/>
      <c r="D113" s="155" t="s">
        <v>122</v>
      </c>
      <c r="E113" s="156"/>
      <c r="F113" s="156"/>
      <c r="G113" s="156"/>
      <c r="H113" s="156"/>
      <c r="I113" s="156"/>
      <c r="J113" s="157">
        <f>J839</f>
        <v>0</v>
      </c>
      <c r="K113" s="154"/>
      <c r="L113" s="158"/>
    </row>
    <row r="114" spans="1:31" s="9" customFormat="1" ht="24.95" customHeight="1">
      <c r="B114" s="147"/>
      <c r="C114" s="148"/>
      <c r="D114" s="149" t="s">
        <v>123</v>
      </c>
      <c r="E114" s="150"/>
      <c r="F114" s="150"/>
      <c r="G114" s="150"/>
      <c r="H114" s="150"/>
      <c r="I114" s="150"/>
      <c r="J114" s="151">
        <f>J864</f>
        <v>0</v>
      </c>
      <c r="K114" s="148"/>
      <c r="L114" s="152"/>
    </row>
    <row r="115" spans="1:31" s="9" customFormat="1" ht="24.95" customHeight="1">
      <c r="B115" s="147"/>
      <c r="C115" s="148"/>
      <c r="D115" s="149" t="s">
        <v>124</v>
      </c>
      <c r="E115" s="150"/>
      <c r="F115" s="150"/>
      <c r="G115" s="150"/>
      <c r="H115" s="150"/>
      <c r="I115" s="150"/>
      <c r="J115" s="151">
        <f>J874</f>
        <v>0</v>
      </c>
      <c r="K115" s="148"/>
      <c r="L115" s="152"/>
    </row>
    <row r="116" spans="1:31" s="10" customFormat="1" ht="19.899999999999999" customHeight="1">
      <c r="B116" s="153"/>
      <c r="C116" s="154"/>
      <c r="D116" s="155" t="s">
        <v>125</v>
      </c>
      <c r="E116" s="156"/>
      <c r="F116" s="156"/>
      <c r="G116" s="156"/>
      <c r="H116" s="156"/>
      <c r="I116" s="156"/>
      <c r="J116" s="157">
        <f>J875</f>
        <v>0</v>
      </c>
      <c r="K116" s="154"/>
      <c r="L116" s="158"/>
    </row>
    <row r="117" spans="1:31" s="10" customFormat="1" ht="19.899999999999999" customHeight="1">
      <c r="B117" s="153"/>
      <c r="C117" s="154"/>
      <c r="D117" s="155" t="s">
        <v>126</v>
      </c>
      <c r="E117" s="156"/>
      <c r="F117" s="156"/>
      <c r="G117" s="156"/>
      <c r="H117" s="156"/>
      <c r="I117" s="156"/>
      <c r="J117" s="157">
        <f>J879</f>
        <v>0</v>
      </c>
      <c r="K117" s="154"/>
      <c r="L117" s="158"/>
    </row>
    <row r="118" spans="1:31" s="10" customFormat="1" ht="19.899999999999999" customHeight="1">
      <c r="B118" s="153"/>
      <c r="C118" s="154"/>
      <c r="D118" s="155" t="s">
        <v>127</v>
      </c>
      <c r="E118" s="156"/>
      <c r="F118" s="156"/>
      <c r="G118" s="156"/>
      <c r="H118" s="156"/>
      <c r="I118" s="156"/>
      <c r="J118" s="157">
        <f>J882</f>
        <v>0</v>
      </c>
      <c r="K118" s="154"/>
      <c r="L118" s="158"/>
    </row>
    <row r="119" spans="1:31" s="10" customFormat="1" ht="19.899999999999999" customHeight="1">
      <c r="B119" s="153"/>
      <c r="C119" s="154"/>
      <c r="D119" s="155" t="s">
        <v>128</v>
      </c>
      <c r="E119" s="156"/>
      <c r="F119" s="156"/>
      <c r="G119" s="156"/>
      <c r="H119" s="156"/>
      <c r="I119" s="156"/>
      <c r="J119" s="157">
        <f>J885</f>
        <v>0</v>
      </c>
      <c r="K119" s="154"/>
      <c r="L119" s="158"/>
    </row>
    <row r="120" spans="1:31" s="10" customFormat="1" ht="19.899999999999999" customHeight="1">
      <c r="B120" s="153"/>
      <c r="C120" s="154"/>
      <c r="D120" s="155" t="s">
        <v>129</v>
      </c>
      <c r="E120" s="156"/>
      <c r="F120" s="156"/>
      <c r="G120" s="156"/>
      <c r="H120" s="156"/>
      <c r="I120" s="156"/>
      <c r="J120" s="157">
        <f>J888</f>
        <v>0</v>
      </c>
      <c r="K120" s="154"/>
      <c r="L120" s="158"/>
    </row>
    <row r="121" spans="1:31" s="10" customFormat="1" ht="19.899999999999999" customHeight="1">
      <c r="B121" s="153"/>
      <c r="C121" s="154"/>
      <c r="D121" s="155" t="s">
        <v>130</v>
      </c>
      <c r="E121" s="156"/>
      <c r="F121" s="156"/>
      <c r="G121" s="156"/>
      <c r="H121" s="156"/>
      <c r="I121" s="156"/>
      <c r="J121" s="157">
        <f>J891</f>
        <v>0</v>
      </c>
      <c r="K121" s="154"/>
      <c r="L121" s="158"/>
    </row>
    <row r="122" spans="1:31" s="2" customFormat="1" ht="21.7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6.95" customHeight="1">
      <c r="A123" s="34"/>
      <c r="B123" s="54"/>
      <c r="C123" s="55"/>
      <c r="D123" s="55"/>
      <c r="E123" s="55"/>
      <c r="F123" s="55"/>
      <c r="G123" s="55"/>
      <c r="H123" s="55"/>
      <c r="I123" s="55"/>
      <c r="J123" s="55"/>
      <c r="K123" s="55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7" spans="1:31" s="2" customFormat="1" ht="6.95" customHeight="1">
      <c r="A127" s="34"/>
      <c r="B127" s="56"/>
      <c r="C127" s="57"/>
      <c r="D127" s="57"/>
      <c r="E127" s="57"/>
      <c r="F127" s="57"/>
      <c r="G127" s="57"/>
      <c r="H127" s="57"/>
      <c r="I127" s="57"/>
      <c r="J127" s="57"/>
      <c r="K127" s="57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24.95" customHeight="1">
      <c r="A128" s="34"/>
      <c r="B128" s="35"/>
      <c r="C128" s="23" t="s">
        <v>131</v>
      </c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6.95" customHeight="1">
      <c r="A129" s="34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2" customHeight="1">
      <c r="A130" s="34"/>
      <c r="B130" s="35"/>
      <c r="C130" s="29" t="s">
        <v>15</v>
      </c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6.5" customHeight="1">
      <c r="A131" s="34"/>
      <c r="B131" s="35"/>
      <c r="C131" s="36"/>
      <c r="D131" s="36"/>
      <c r="E131" s="297" t="str">
        <f>E7</f>
        <v>Požární větrání objektu LDN</v>
      </c>
      <c r="F131" s="298"/>
      <c r="G131" s="298"/>
      <c r="H131" s="298"/>
      <c r="I131" s="36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2" customHeight="1">
      <c r="A132" s="34"/>
      <c r="B132" s="35"/>
      <c r="C132" s="29" t="s">
        <v>99</v>
      </c>
      <c r="D132" s="36"/>
      <c r="E132" s="36"/>
      <c r="F132" s="36"/>
      <c r="G132" s="36"/>
      <c r="H132" s="36"/>
      <c r="I132" s="36"/>
      <c r="J132" s="36"/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6.5" customHeight="1">
      <c r="A133" s="34"/>
      <c r="B133" s="35"/>
      <c r="C133" s="36"/>
      <c r="D133" s="36"/>
      <c r="E133" s="285" t="str">
        <f>E9</f>
        <v>412.1 - Stavební práce</v>
      </c>
      <c r="F133" s="296"/>
      <c r="G133" s="296"/>
      <c r="H133" s="296"/>
      <c r="I133" s="36"/>
      <c r="J133" s="36"/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6.95" customHeight="1">
      <c r="A134" s="34"/>
      <c r="B134" s="35"/>
      <c r="C134" s="36"/>
      <c r="D134" s="36"/>
      <c r="E134" s="36"/>
      <c r="F134" s="36"/>
      <c r="G134" s="36"/>
      <c r="H134" s="36"/>
      <c r="I134" s="36"/>
      <c r="J134" s="36"/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2" customFormat="1" ht="12" customHeight="1">
      <c r="A135" s="34"/>
      <c r="B135" s="35"/>
      <c r="C135" s="29" t="s">
        <v>21</v>
      </c>
      <c r="D135" s="36"/>
      <c r="E135" s="36"/>
      <c r="F135" s="27" t="str">
        <f>F12</f>
        <v>Chittussiho 1a</v>
      </c>
      <c r="G135" s="36"/>
      <c r="H135" s="36"/>
      <c r="I135" s="29" t="s">
        <v>23</v>
      </c>
      <c r="J135" s="66" t="str">
        <f>IF(J12="","",J12)</f>
        <v>15. 2. 2022</v>
      </c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5" s="2" customFormat="1" ht="6.95" customHeight="1">
      <c r="A136" s="34"/>
      <c r="B136" s="35"/>
      <c r="C136" s="36"/>
      <c r="D136" s="36"/>
      <c r="E136" s="36"/>
      <c r="F136" s="36"/>
      <c r="G136" s="36"/>
      <c r="H136" s="36"/>
      <c r="I136" s="36"/>
      <c r="J136" s="36"/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65" s="2" customFormat="1" ht="15.2" customHeight="1">
      <c r="A137" s="34"/>
      <c r="B137" s="35"/>
      <c r="C137" s="29" t="s">
        <v>25</v>
      </c>
      <c r="D137" s="36"/>
      <c r="E137" s="36"/>
      <c r="F137" s="27" t="str">
        <f>E15</f>
        <v>SNEO, a.s.</v>
      </c>
      <c r="G137" s="36"/>
      <c r="H137" s="36"/>
      <c r="I137" s="29" t="s">
        <v>31</v>
      </c>
      <c r="J137" s="32" t="str">
        <f>E21</f>
        <v>Ing. Andrea Kocová</v>
      </c>
      <c r="K137" s="36"/>
      <c r="L137" s="51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65" s="2" customFormat="1" ht="15.2" customHeight="1">
      <c r="A138" s="34"/>
      <c r="B138" s="35"/>
      <c r="C138" s="29" t="s">
        <v>29</v>
      </c>
      <c r="D138" s="36"/>
      <c r="E138" s="36"/>
      <c r="F138" s="27" t="str">
        <f>IF(E18="","",E18)</f>
        <v>Vyplň údaj</v>
      </c>
      <c r="G138" s="36"/>
      <c r="H138" s="36"/>
      <c r="I138" s="29" t="s">
        <v>33</v>
      </c>
      <c r="J138" s="32" t="str">
        <f>E24</f>
        <v>Pavel Novotný</v>
      </c>
      <c r="K138" s="36"/>
      <c r="L138" s="51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pans="1:65" s="2" customFormat="1" ht="10.35" customHeight="1">
      <c r="A139" s="34"/>
      <c r="B139" s="35"/>
      <c r="C139" s="36"/>
      <c r="D139" s="36"/>
      <c r="E139" s="36"/>
      <c r="F139" s="36"/>
      <c r="G139" s="36"/>
      <c r="H139" s="36"/>
      <c r="I139" s="36"/>
      <c r="J139" s="36"/>
      <c r="K139" s="36"/>
      <c r="L139" s="51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pans="1:65" s="11" customFormat="1" ht="29.25" customHeight="1">
      <c r="A140" s="159"/>
      <c r="B140" s="160"/>
      <c r="C140" s="161" t="s">
        <v>132</v>
      </c>
      <c r="D140" s="162" t="s">
        <v>63</v>
      </c>
      <c r="E140" s="162" t="s">
        <v>59</v>
      </c>
      <c r="F140" s="162" t="s">
        <v>60</v>
      </c>
      <c r="G140" s="162" t="s">
        <v>133</v>
      </c>
      <c r="H140" s="162" t="s">
        <v>134</v>
      </c>
      <c r="I140" s="162" t="s">
        <v>135</v>
      </c>
      <c r="J140" s="163" t="s">
        <v>103</v>
      </c>
      <c r="K140" s="164" t="s">
        <v>136</v>
      </c>
      <c r="L140" s="165"/>
      <c r="M140" s="75" t="s">
        <v>1</v>
      </c>
      <c r="N140" s="76" t="s">
        <v>42</v>
      </c>
      <c r="O140" s="76" t="s">
        <v>137</v>
      </c>
      <c r="P140" s="76" t="s">
        <v>138</v>
      </c>
      <c r="Q140" s="76" t="s">
        <v>139</v>
      </c>
      <c r="R140" s="76" t="s">
        <v>140</v>
      </c>
      <c r="S140" s="76" t="s">
        <v>141</v>
      </c>
      <c r="T140" s="77" t="s">
        <v>142</v>
      </c>
      <c r="U140" s="159"/>
      <c r="V140" s="159"/>
      <c r="W140" s="159"/>
      <c r="X140" s="159"/>
      <c r="Y140" s="159"/>
      <c r="Z140" s="159"/>
      <c r="AA140" s="159"/>
      <c r="AB140" s="159"/>
      <c r="AC140" s="159"/>
      <c r="AD140" s="159"/>
      <c r="AE140" s="159"/>
    </row>
    <row r="141" spans="1:65" s="2" customFormat="1" ht="22.9" customHeight="1">
      <c r="A141" s="34"/>
      <c r="B141" s="35"/>
      <c r="C141" s="82" t="s">
        <v>143</v>
      </c>
      <c r="D141" s="36"/>
      <c r="E141" s="36"/>
      <c r="F141" s="36"/>
      <c r="G141" s="36"/>
      <c r="H141" s="36"/>
      <c r="I141" s="36"/>
      <c r="J141" s="166">
        <f>BK141</f>
        <v>0</v>
      </c>
      <c r="K141" s="36"/>
      <c r="L141" s="39"/>
      <c r="M141" s="78"/>
      <c r="N141" s="167"/>
      <c r="O141" s="79"/>
      <c r="P141" s="168">
        <f>P142+P469+P864+P874</f>
        <v>0</v>
      </c>
      <c r="Q141" s="79"/>
      <c r="R141" s="168">
        <f>R142+R469+R864+R874</f>
        <v>0</v>
      </c>
      <c r="S141" s="79"/>
      <c r="T141" s="169">
        <f>T142+T469+T864+T874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77</v>
      </c>
      <c r="AU141" s="17" t="s">
        <v>105</v>
      </c>
      <c r="BK141" s="170">
        <f>BK142+BK469+BK864+BK874</f>
        <v>0</v>
      </c>
    </row>
    <row r="142" spans="1:65" s="12" customFormat="1" ht="25.9" customHeight="1">
      <c r="B142" s="171"/>
      <c r="C142" s="172"/>
      <c r="D142" s="173" t="s">
        <v>77</v>
      </c>
      <c r="E142" s="174" t="s">
        <v>144</v>
      </c>
      <c r="F142" s="174" t="s">
        <v>145</v>
      </c>
      <c r="G142" s="172"/>
      <c r="H142" s="172"/>
      <c r="I142" s="175"/>
      <c r="J142" s="176">
        <f>BK142</f>
        <v>0</v>
      </c>
      <c r="K142" s="172"/>
      <c r="L142" s="177"/>
      <c r="M142" s="178"/>
      <c r="N142" s="179"/>
      <c r="O142" s="179"/>
      <c r="P142" s="180">
        <f>P143+P174+P193+P340+P453+P466</f>
        <v>0</v>
      </c>
      <c r="Q142" s="179"/>
      <c r="R142" s="180">
        <f>R143+R174+R193+R340+R453+R466</f>
        <v>0</v>
      </c>
      <c r="S142" s="179"/>
      <c r="T142" s="181">
        <f>T143+T174+T193+T340+T453+T466</f>
        <v>0</v>
      </c>
      <c r="AR142" s="182" t="s">
        <v>86</v>
      </c>
      <c r="AT142" s="183" t="s">
        <v>77</v>
      </c>
      <c r="AU142" s="183" t="s">
        <v>78</v>
      </c>
      <c r="AY142" s="182" t="s">
        <v>146</v>
      </c>
      <c r="BK142" s="184">
        <f>BK143+BK174+BK193+BK340+BK453+BK466</f>
        <v>0</v>
      </c>
    </row>
    <row r="143" spans="1:65" s="12" customFormat="1" ht="22.9" customHeight="1">
      <c r="B143" s="171"/>
      <c r="C143" s="172"/>
      <c r="D143" s="173" t="s">
        <v>77</v>
      </c>
      <c r="E143" s="185" t="s">
        <v>147</v>
      </c>
      <c r="F143" s="185" t="s">
        <v>148</v>
      </c>
      <c r="G143" s="172"/>
      <c r="H143" s="172"/>
      <c r="I143" s="175"/>
      <c r="J143" s="186">
        <f>BK143</f>
        <v>0</v>
      </c>
      <c r="K143" s="172"/>
      <c r="L143" s="177"/>
      <c r="M143" s="178"/>
      <c r="N143" s="179"/>
      <c r="O143" s="179"/>
      <c r="P143" s="180">
        <f>SUM(P144:P173)</f>
        <v>0</v>
      </c>
      <c r="Q143" s="179"/>
      <c r="R143" s="180">
        <f>SUM(R144:R173)</f>
        <v>0</v>
      </c>
      <c r="S143" s="179"/>
      <c r="T143" s="181">
        <f>SUM(T144:T173)</f>
        <v>0</v>
      </c>
      <c r="AR143" s="182" t="s">
        <v>86</v>
      </c>
      <c r="AT143" s="183" t="s">
        <v>77</v>
      </c>
      <c r="AU143" s="183" t="s">
        <v>86</v>
      </c>
      <c r="AY143" s="182" t="s">
        <v>146</v>
      </c>
      <c r="BK143" s="184">
        <f>SUM(BK144:BK173)</f>
        <v>0</v>
      </c>
    </row>
    <row r="144" spans="1:65" s="2" customFormat="1" ht="24.2" customHeight="1">
      <c r="A144" s="34"/>
      <c r="B144" s="35"/>
      <c r="C144" s="187" t="s">
        <v>86</v>
      </c>
      <c r="D144" s="187" t="s">
        <v>149</v>
      </c>
      <c r="E144" s="188" t="s">
        <v>150</v>
      </c>
      <c r="F144" s="189" t="s">
        <v>151</v>
      </c>
      <c r="G144" s="190" t="s">
        <v>152</v>
      </c>
      <c r="H144" s="191">
        <v>1</v>
      </c>
      <c r="I144" s="192"/>
      <c r="J144" s="193">
        <f>ROUND(I144*H144,2)</f>
        <v>0</v>
      </c>
      <c r="K144" s="194"/>
      <c r="L144" s="39"/>
      <c r="M144" s="195" t="s">
        <v>1</v>
      </c>
      <c r="N144" s="196" t="s">
        <v>43</v>
      </c>
      <c r="O144" s="71"/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9" t="s">
        <v>153</v>
      </c>
      <c r="AT144" s="199" t="s">
        <v>149</v>
      </c>
      <c r="AU144" s="199" t="s">
        <v>88</v>
      </c>
      <c r="AY144" s="17" t="s">
        <v>146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7" t="s">
        <v>86</v>
      </c>
      <c r="BK144" s="200">
        <f>ROUND(I144*H144,2)</f>
        <v>0</v>
      </c>
      <c r="BL144" s="17" t="s">
        <v>153</v>
      </c>
      <c r="BM144" s="199" t="s">
        <v>88</v>
      </c>
    </row>
    <row r="145" spans="1:65" s="2" customFormat="1">
      <c r="A145" s="34"/>
      <c r="B145" s="35"/>
      <c r="C145" s="36"/>
      <c r="D145" s="201" t="s">
        <v>154</v>
      </c>
      <c r="E145" s="36"/>
      <c r="F145" s="202" t="s">
        <v>151</v>
      </c>
      <c r="G145" s="36"/>
      <c r="H145" s="36"/>
      <c r="I145" s="203"/>
      <c r="J145" s="36"/>
      <c r="K145" s="36"/>
      <c r="L145" s="39"/>
      <c r="M145" s="204"/>
      <c r="N145" s="205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154</v>
      </c>
      <c r="AU145" s="17" t="s">
        <v>88</v>
      </c>
    </row>
    <row r="146" spans="1:65" s="13" customFormat="1">
      <c r="B146" s="206"/>
      <c r="C146" s="207"/>
      <c r="D146" s="201" t="s">
        <v>155</v>
      </c>
      <c r="E146" s="208" t="s">
        <v>1</v>
      </c>
      <c r="F146" s="209" t="s">
        <v>156</v>
      </c>
      <c r="G146" s="207"/>
      <c r="H146" s="210">
        <v>1</v>
      </c>
      <c r="I146" s="211"/>
      <c r="J146" s="207"/>
      <c r="K146" s="207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155</v>
      </c>
      <c r="AU146" s="216" t="s">
        <v>88</v>
      </c>
      <c r="AV146" s="13" t="s">
        <v>88</v>
      </c>
      <c r="AW146" s="13" t="s">
        <v>35</v>
      </c>
      <c r="AX146" s="13" t="s">
        <v>78</v>
      </c>
      <c r="AY146" s="216" t="s">
        <v>146</v>
      </c>
    </row>
    <row r="147" spans="1:65" s="14" customFormat="1">
      <c r="B147" s="217"/>
      <c r="C147" s="218"/>
      <c r="D147" s="201" t="s">
        <v>155</v>
      </c>
      <c r="E147" s="219" t="s">
        <v>1</v>
      </c>
      <c r="F147" s="220" t="s">
        <v>157</v>
      </c>
      <c r="G147" s="218"/>
      <c r="H147" s="221">
        <v>1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155</v>
      </c>
      <c r="AU147" s="227" t="s">
        <v>88</v>
      </c>
      <c r="AV147" s="14" t="s">
        <v>153</v>
      </c>
      <c r="AW147" s="14" t="s">
        <v>35</v>
      </c>
      <c r="AX147" s="14" t="s">
        <v>86</v>
      </c>
      <c r="AY147" s="227" t="s">
        <v>146</v>
      </c>
    </row>
    <row r="148" spans="1:65" s="2" customFormat="1" ht="24.2" customHeight="1">
      <c r="A148" s="34"/>
      <c r="B148" s="35"/>
      <c r="C148" s="187" t="s">
        <v>88</v>
      </c>
      <c r="D148" s="187" t="s">
        <v>149</v>
      </c>
      <c r="E148" s="188" t="s">
        <v>158</v>
      </c>
      <c r="F148" s="189" t="s">
        <v>159</v>
      </c>
      <c r="G148" s="190" t="s">
        <v>152</v>
      </c>
      <c r="H148" s="191">
        <v>2</v>
      </c>
      <c r="I148" s="192"/>
      <c r="J148" s="193">
        <f>ROUND(I148*H148,2)</f>
        <v>0</v>
      </c>
      <c r="K148" s="194"/>
      <c r="L148" s="39"/>
      <c r="M148" s="195" t="s">
        <v>1</v>
      </c>
      <c r="N148" s="196" t="s">
        <v>43</v>
      </c>
      <c r="O148" s="71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9" t="s">
        <v>153</v>
      </c>
      <c r="AT148" s="199" t="s">
        <v>149</v>
      </c>
      <c r="AU148" s="199" t="s">
        <v>88</v>
      </c>
      <c r="AY148" s="17" t="s">
        <v>146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7" t="s">
        <v>86</v>
      </c>
      <c r="BK148" s="200">
        <f>ROUND(I148*H148,2)</f>
        <v>0</v>
      </c>
      <c r="BL148" s="17" t="s">
        <v>153</v>
      </c>
      <c r="BM148" s="199" t="s">
        <v>153</v>
      </c>
    </row>
    <row r="149" spans="1:65" s="2" customFormat="1">
      <c r="A149" s="34"/>
      <c r="B149" s="35"/>
      <c r="C149" s="36"/>
      <c r="D149" s="201" t="s">
        <v>154</v>
      </c>
      <c r="E149" s="36"/>
      <c r="F149" s="202" t="s">
        <v>159</v>
      </c>
      <c r="G149" s="36"/>
      <c r="H149" s="36"/>
      <c r="I149" s="203"/>
      <c r="J149" s="36"/>
      <c r="K149" s="36"/>
      <c r="L149" s="39"/>
      <c r="M149" s="204"/>
      <c r="N149" s="205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154</v>
      </c>
      <c r="AU149" s="17" t="s">
        <v>88</v>
      </c>
    </row>
    <row r="150" spans="1:65" s="13" customFormat="1">
      <c r="B150" s="206"/>
      <c r="C150" s="207"/>
      <c r="D150" s="201" t="s">
        <v>155</v>
      </c>
      <c r="E150" s="208" t="s">
        <v>1</v>
      </c>
      <c r="F150" s="209" t="s">
        <v>160</v>
      </c>
      <c r="G150" s="207"/>
      <c r="H150" s="210">
        <v>2</v>
      </c>
      <c r="I150" s="211"/>
      <c r="J150" s="207"/>
      <c r="K150" s="207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155</v>
      </c>
      <c r="AU150" s="216" t="s">
        <v>88</v>
      </c>
      <c r="AV150" s="13" t="s">
        <v>88</v>
      </c>
      <c r="AW150" s="13" t="s">
        <v>35</v>
      </c>
      <c r="AX150" s="13" t="s">
        <v>78</v>
      </c>
      <c r="AY150" s="216" t="s">
        <v>146</v>
      </c>
    </row>
    <row r="151" spans="1:65" s="14" customFormat="1">
      <c r="B151" s="217"/>
      <c r="C151" s="218"/>
      <c r="D151" s="201" t="s">
        <v>155</v>
      </c>
      <c r="E151" s="219" t="s">
        <v>1</v>
      </c>
      <c r="F151" s="220" t="s">
        <v>157</v>
      </c>
      <c r="G151" s="218"/>
      <c r="H151" s="221">
        <v>2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155</v>
      </c>
      <c r="AU151" s="227" t="s">
        <v>88</v>
      </c>
      <c r="AV151" s="14" t="s">
        <v>153</v>
      </c>
      <c r="AW151" s="14" t="s">
        <v>35</v>
      </c>
      <c r="AX151" s="14" t="s">
        <v>86</v>
      </c>
      <c r="AY151" s="227" t="s">
        <v>146</v>
      </c>
    </row>
    <row r="152" spans="1:65" s="2" customFormat="1" ht="24.2" customHeight="1">
      <c r="A152" s="34"/>
      <c r="B152" s="35"/>
      <c r="C152" s="187" t="s">
        <v>147</v>
      </c>
      <c r="D152" s="187" t="s">
        <v>149</v>
      </c>
      <c r="E152" s="188" t="s">
        <v>161</v>
      </c>
      <c r="F152" s="189" t="s">
        <v>162</v>
      </c>
      <c r="G152" s="190" t="s">
        <v>163</v>
      </c>
      <c r="H152" s="191">
        <v>1.7549999999999999</v>
      </c>
      <c r="I152" s="192"/>
      <c r="J152" s="193">
        <f>ROUND(I152*H152,2)</f>
        <v>0</v>
      </c>
      <c r="K152" s="194"/>
      <c r="L152" s="39"/>
      <c r="M152" s="195" t="s">
        <v>1</v>
      </c>
      <c r="N152" s="196" t="s">
        <v>43</v>
      </c>
      <c r="O152" s="71"/>
      <c r="P152" s="197">
        <f>O152*H152</f>
        <v>0</v>
      </c>
      <c r="Q152" s="197">
        <v>0</v>
      </c>
      <c r="R152" s="197">
        <f>Q152*H152</f>
        <v>0</v>
      </c>
      <c r="S152" s="197">
        <v>0</v>
      </c>
      <c r="T152" s="19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9" t="s">
        <v>153</v>
      </c>
      <c r="AT152" s="199" t="s">
        <v>149</v>
      </c>
      <c r="AU152" s="199" t="s">
        <v>88</v>
      </c>
      <c r="AY152" s="17" t="s">
        <v>146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7" t="s">
        <v>86</v>
      </c>
      <c r="BK152" s="200">
        <f>ROUND(I152*H152,2)</f>
        <v>0</v>
      </c>
      <c r="BL152" s="17" t="s">
        <v>153</v>
      </c>
      <c r="BM152" s="199" t="s">
        <v>164</v>
      </c>
    </row>
    <row r="153" spans="1:65" s="2" customFormat="1" ht="19.5">
      <c r="A153" s="34"/>
      <c r="B153" s="35"/>
      <c r="C153" s="36"/>
      <c r="D153" s="201" t="s">
        <v>154</v>
      </c>
      <c r="E153" s="36"/>
      <c r="F153" s="202" t="s">
        <v>162</v>
      </c>
      <c r="G153" s="36"/>
      <c r="H153" s="36"/>
      <c r="I153" s="203"/>
      <c r="J153" s="36"/>
      <c r="K153" s="36"/>
      <c r="L153" s="39"/>
      <c r="M153" s="204"/>
      <c r="N153" s="205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154</v>
      </c>
      <c r="AU153" s="17" t="s">
        <v>88</v>
      </c>
    </row>
    <row r="154" spans="1:65" s="15" customFormat="1">
      <c r="B154" s="228"/>
      <c r="C154" s="229"/>
      <c r="D154" s="201" t="s">
        <v>155</v>
      </c>
      <c r="E154" s="230" t="s">
        <v>1</v>
      </c>
      <c r="F154" s="231" t="s">
        <v>165</v>
      </c>
      <c r="G154" s="229"/>
      <c r="H154" s="230" t="s">
        <v>1</v>
      </c>
      <c r="I154" s="232"/>
      <c r="J154" s="229"/>
      <c r="K154" s="229"/>
      <c r="L154" s="233"/>
      <c r="M154" s="234"/>
      <c r="N154" s="235"/>
      <c r="O154" s="235"/>
      <c r="P154" s="235"/>
      <c r="Q154" s="235"/>
      <c r="R154" s="235"/>
      <c r="S154" s="235"/>
      <c r="T154" s="236"/>
      <c r="AT154" s="237" t="s">
        <v>155</v>
      </c>
      <c r="AU154" s="237" t="s">
        <v>88</v>
      </c>
      <c r="AV154" s="15" t="s">
        <v>86</v>
      </c>
      <c r="AW154" s="15" t="s">
        <v>35</v>
      </c>
      <c r="AX154" s="15" t="s">
        <v>78</v>
      </c>
      <c r="AY154" s="237" t="s">
        <v>146</v>
      </c>
    </row>
    <row r="155" spans="1:65" s="13" customFormat="1">
      <c r="B155" s="206"/>
      <c r="C155" s="207"/>
      <c r="D155" s="201" t="s">
        <v>155</v>
      </c>
      <c r="E155" s="208" t="s">
        <v>1</v>
      </c>
      <c r="F155" s="209" t="s">
        <v>166</v>
      </c>
      <c r="G155" s="207"/>
      <c r="H155" s="210">
        <v>1.1700000000000002</v>
      </c>
      <c r="I155" s="211"/>
      <c r="J155" s="207"/>
      <c r="K155" s="207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155</v>
      </c>
      <c r="AU155" s="216" t="s">
        <v>88</v>
      </c>
      <c r="AV155" s="13" t="s">
        <v>88</v>
      </c>
      <c r="AW155" s="13" t="s">
        <v>35</v>
      </c>
      <c r="AX155" s="13" t="s">
        <v>78</v>
      </c>
      <c r="AY155" s="216" t="s">
        <v>146</v>
      </c>
    </row>
    <row r="156" spans="1:65" s="13" customFormat="1">
      <c r="B156" s="206"/>
      <c r="C156" s="207"/>
      <c r="D156" s="201" t="s">
        <v>155</v>
      </c>
      <c r="E156" s="208" t="s">
        <v>1</v>
      </c>
      <c r="F156" s="209" t="s">
        <v>167</v>
      </c>
      <c r="G156" s="207"/>
      <c r="H156" s="210">
        <v>0.58500000000000008</v>
      </c>
      <c r="I156" s="211"/>
      <c r="J156" s="207"/>
      <c r="K156" s="207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155</v>
      </c>
      <c r="AU156" s="216" t="s">
        <v>88</v>
      </c>
      <c r="AV156" s="13" t="s">
        <v>88</v>
      </c>
      <c r="AW156" s="13" t="s">
        <v>35</v>
      </c>
      <c r="AX156" s="13" t="s">
        <v>78</v>
      </c>
      <c r="AY156" s="216" t="s">
        <v>146</v>
      </c>
    </row>
    <row r="157" spans="1:65" s="14" customFormat="1">
      <c r="B157" s="217"/>
      <c r="C157" s="218"/>
      <c r="D157" s="201" t="s">
        <v>155</v>
      </c>
      <c r="E157" s="219" t="s">
        <v>1</v>
      </c>
      <c r="F157" s="220" t="s">
        <v>157</v>
      </c>
      <c r="G157" s="218"/>
      <c r="H157" s="221">
        <v>1.7550000000000003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155</v>
      </c>
      <c r="AU157" s="227" t="s">
        <v>88</v>
      </c>
      <c r="AV157" s="14" t="s">
        <v>153</v>
      </c>
      <c r="AW157" s="14" t="s">
        <v>35</v>
      </c>
      <c r="AX157" s="14" t="s">
        <v>86</v>
      </c>
      <c r="AY157" s="227" t="s">
        <v>146</v>
      </c>
    </row>
    <row r="158" spans="1:65" s="2" customFormat="1" ht="24.2" customHeight="1">
      <c r="A158" s="34"/>
      <c r="B158" s="35"/>
      <c r="C158" s="187" t="s">
        <v>153</v>
      </c>
      <c r="D158" s="187" t="s">
        <v>149</v>
      </c>
      <c r="E158" s="188" t="s">
        <v>168</v>
      </c>
      <c r="F158" s="189" t="s">
        <v>169</v>
      </c>
      <c r="G158" s="190" t="s">
        <v>163</v>
      </c>
      <c r="H158" s="191">
        <v>18.593</v>
      </c>
      <c r="I158" s="192"/>
      <c r="J158" s="193">
        <f>ROUND(I158*H158,2)</f>
        <v>0</v>
      </c>
      <c r="K158" s="194"/>
      <c r="L158" s="39"/>
      <c r="M158" s="195" t="s">
        <v>1</v>
      </c>
      <c r="N158" s="196" t="s">
        <v>43</v>
      </c>
      <c r="O158" s="71"/>
      <c r="P158" s="197">
        <f>O158*H158</f>
        <v>0</v>
      </c>
      <c r="Q158" s="197">
        <v>0</v>
      </c>
      <c r="R158" s="197">
        <f>Q158*H158</f>
        <v>0</v>
      </c>
      <c r="S158" s="197">
        <v>0</v>
      </c>
      <c r="T158" s="19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9" t="s">
        <v>153</v>
      </c>
      <c r="AT158" s="199" t="s">
        <v>149</v>
      </c>
      <c r="AU158" s="199" t="s">
        <v>88</v>
      </c>
      <c r="AY158" s="17" t="s">
        <v>146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7" t="s">
        <v>86</v>
      </c>
      <c r="BK158" s="200">
        <f>ROUND(I158*H158,2)</f>
        <v>0</v>
      </c>
      <c r="BL158" s="17" t="s">
        <v>153</v>
      </c>
      <c r="BM158" s="199" t="s">
        <v>170</v>
      </c>
    </row>
    <row r="159" spans="1:65" s="2" customFormat="1" ht="19.5">
      <c r="A159" s="34"/>
      <c r="B159" s="35"/>
      <c r="C159" s="36"/>
      <c r="D159" s="201" t="s">
        <v>154</v>
      </c>
      <c r="E159" s="36"/>
      <c r="F159" s="202" t="s">
        <v>169</v>
      </c>
      <c r="G159" s="36"/>
      <c r="H159" s="36"/>
      <c r="I159" s="203"/>
      <c r="J159" s="36"/>
      <c r="K159" s="36"/>
      <c r="L159" s="39"/>
      <c r="M159" s="204"/>
      <c r="N159" s="205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154</v>
      </c>
      <c r="AU159" s="17" t="s">
        <v>88</v>
      </c>
    </row>
    <row r="160" spans="1:65" s="15" customFormat="1">
      <c r="B160" s="228"/>
      <c r="C160" s="229"/>
      <c r="D160" s="201" t="s">
        <v>155</v>
      </c>
      <c r="E160" s="230" t="s">
        <v>1</v>
      </c>
      <c r="F160" s="231" t="s">
        <v>171</v>
      </c>
      <c r="G160" s="229"/>
      <c r="H160" s="230" t="s">
        <v>1</v>
      </c>
      <c r="I160" s="232"/>
      <c r="J160" s="229"/>
      <c r="K160" s="229"/>
      <c r="L160" s="233"/>
      <c r="M160" s="234"/>
      <c r="N160" s="235"/>
      <c r="O160" s="235"/>
      <c r="P160" s="235"/>
      <c r="Q160" s="235"/>
      <c r="R160" s="235"/>
      <c r="S160" s="235"/>
      <c r="T160" s="236"/>
      <c r="AT160" s="237" t="s">
        <v>155</v>
      </c>
      <c r="AU160" s="237" t="s">
        <v>88</v>
      </c>
      <c r="AV160" s="15" t="s">
        <v>86</v>
      </c>
      <c r="AW160" s="15" t="s">
        <v>35</v>
      </c>
      <c r="AX160" s="15" t="s">
        <v>78</v>
      </c>
      <c r="AY160" s="237" t="s">
        <v>146</v>
      </c>
    </row>
    <row r="161" spans="1:65" s="13" customFormat="1">
      <c r="B161" s="206"/>
      <c r="C161" s="207"/>
      <c r="D161" s="201" t="s">
        <v>155</v>
      </c>
      <c r="E161" s="208" t="s">
        <v>1</v>
      </c>
      <c r="F161" s="209" t="s">
        <v>172</v>
      </c>
      <c r="G161" s="207"/>
      <c r="H161" s="210">
        <v>17.657999999999998</v>
      </c>
      <c r="I161" s="211"/>
      <c r="J161" s="207"/>
      <c r="K161" s="207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155</v>
      </c>
      <c r="AU161" s="216" t="s">
        <v>88</v>
      </c>
      <c r="AV161" s="13" t="s">
        <v>88</v>
      </c>
      <c r="AW161" s="13" t="s">
        <v>35</v>
      </c>
      <c r="AX161" s="13" t="s">
        <v>78</v>
      </c>
      <c r="AY161" s="216" t="s">
        <v>146</v>
      </c>
    </row>
    <row r="162" spans="1:65" s="13" customFormat="1">
      <c r="B162" s="206"/>
      <c r="C162" s="207"/>
      <c r="D162" s="201" t="s">
        <v>155</v>
      </c>
      <c r="E162" s="208" t="s">
        <v>1</v>
      </c>
      <c r="F162" s="209" t="s">
        <v>173</v>
      </c>
      <c r="G162" s="207"/>
      <c r="H162" s="210">
        <v>-5.6899999999999995</v>
      </c>
      <c r="I162" s="211"/>
      <c r="J162" s="207"/>
      <c r="K162" s="207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155</v>
      </c>
      <c r="AU162" s="216" t="s">
        <v>88</v>
      </c>
      <c r="AV162" s="13" t="s">
        <v>88</v>
      </c>
      <c r="AW162" s="13" t="s">
        <v>35</v>
      </c>
      <c r="AX162" s="13" t="s">
        <v>78</v>
      </c>
      <c r="AY162" s="216" t="s">
        <v>146</v>
      </c>
    </row>
    <row r="163" spans="1:65" s="15" customFormat="1">
      <c r="B163" s="228"/>
      <c r="C163" s="229"/>
      <c r="D163" s="201" t="s">
        <v>155</v>
      </c>
      <c r="E163" s="230" t="s">
        <v>1</v>
      </c>
      <c r="F163" s="231" t="s">
        <v>174</v>
      </c>
      <c r="G163" s="229"/>
      <c r="H163" s="230" t="s">
        <v>1</v>
      </c>
      <c r="I163" s="232"/>
      <c r="J163" s="229"/>
      <c r="K163" s="229"/>
      <c r="L163" s="233"/>
      <c r="M163" s="234"/>
      <c r="N163" s="235"/>
      <c r="O163" s="235"/>
      <c r="P163" s="235"/>
      <c r="Q163" s="235"/>
      <c r="R163" s="235"/>
      <c r="S163" s="235"/>
      <c r="T163" s="236"/>
      <c r="AT163" s="237" t="s">
        <v>155</v>
      </c>
      <c r="AU163" s="237" t="s">
        <v>88</v>
      </c>
      <c r="AV163" s="15" t="s">
        <v>86</v>
      </c>
      <c r="AW163" s="15" t="s">
        <v>35</v>
      </c>
      <c r="AX163" s="15" t="s">
        <v>78</v>
      </c>
      <c r="AY163" s="237" t="s">
        <v>146</v>
      </c>
    </row>
    <row r="164" spans="1:65" s="13" customFormat="1">
      <c r="B164" s="206"/>
      <c r="C164" s="207"/>
      <c r="D164" s="201" t="s">
        <v>155</v>
      </c>
      <c r="E164" s="208" t="s">
        <v>1</v>
      </c>
      <c r="F164" s="209" t="s">
        <v>175</v>
      </c>
      <c r="G164" s="207"/>
      <c r="H164" s="210">
        <v>9.1450000000000014</v>
      </c>
      <c r="I164" s="211"/>
      <c r="J164" s="207"/>
      <c r="K164" s="207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155</v>
      </c>
      <c r="AU164" s="216" t="s">
        <v>88</v>
      </c>
      <c r="AV164" s="13" t="s">
        <v>88</v>
      </c>
      <c r="AW164" s="13" t="s">
        <v>35</v>
      </c>
      <c r="AX164" s="13" t="s">
        <v>78</v>
      </c>
      <c r="AY164" s="216" t="s">
        <v>146</v>
      </c>
    </row>
    <row r="165" spans="1:65" s="13" customFormat="1">
      <c r="B165" s="206"/>
      <c r="C165" s="207"/>
      <c r="D165" s="201" t="s">
        <v>155</v>
      </c>
      <c r="E165" s="208" t="s">
        <v>1</v>
      </c>
      <c r="F165" s="209" t="s">
        <v>176</v>
      </c>
      <c r="G165" s="207"/>
      <c r="H165" s="210">
        <v>-2.52</v>
      </c>
      <c r="I165" s="211"/>
      <c r="J165" s="207"/>
      <c r="K165" s="207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155</v>
      </c>
      <c r="AU165" s="216" t="s">
        <v>88</v>
      </c>
      <c r="AV165" s="13" t="s">
        <v>88</v>
      </c>
      <c r="AW165" s="13" t="s">
        <v>35</v>
      </c>
      <c r="AX165" s="13" t="s">
        <v>78</v>
      </c>
      <c r="AY165" s="216" t="s">
        <v>146</v>
      </c>
    </row>
    <row r="166" spans="1:65" s="14" customFormat="1">
      <c r="B166" s="217"/>
      <c r="C166" s="218"/>
      <c r="D166" s="201" t="s">
        <v>155</v>
      </c>
      <c r="E166" s="219" t="s">
        <v>1</v>
      </c>
      <c r="F166" s="220" t="s">
        <v>157</v>
      </c>
      <c r="G166" s="218"/>
      <c r="H166" s="221">
        <v>18.593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155</v>
      </c>
      <c r="AU166" s="227" t="s">
        <v>88</v>
      </c>
      <c r="AV166" s="14" t="s">
        <v>153</v>
      </c>
      <c r="AW166" s="14" t="s">
        <v>35</v>
      </c>
      <c r="AX166" s="14" t="s">
        <v>86</v>
      </c>
      <c r="AY166" s="227" t="s">
        <v>146</v>
      </c>
    </row>
    <row r="167" spans="1:65" s="2" customFormat="1" ht="16.5" customHeight="1">
      <c r="A167" s="34"/>
      <c r="B167" s="35"/>
      <c r="C167" s="187" t="s">
        <v>177</v>
      </c>
      <c r="D167" s="187" t="s">
        <v>149</v>
      </c>
      <c r="E167" s="188" t="s">
        <v>178</v>
      </c>
      <c r="F167" s="189" t="s">
        <v>179</v>
      </c>
      <c r="G167" s="190" t="s">
        <v>180</v>
      </c>
      <c r="H167" s="191">
        <v>7.2</v>
      </c>
      <c r="I167" s="192"/>
      <c r="J167" s="193">
        <f>ROUND(I167*H167,2)</f>
        <v>0</v>
      </c>
      <c r="K167" s="194"/>
      <c r="L167" s="39"/>
      <c r="M167" s="195" t="s">
        <v>1</v>
      </c>
      <c r="N167" s="196" t="s">
        <v>43</v>
      </c>
      <c r="O167" s="71"/>
      <c r="P167" s="197">
        <f>O167*H167</f>
        <v>0</v>
      </c>
      <c r="Q167" s="197">
        <v>0</v>
      </c>
      <c r="R167" s="197">
        <f>Q167*H167</f>
        <v>0</v>
      </c>
      <c r="S167" s="197">
        <v>0</v>
      </c>
      <c r="T167" s="19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9" t="s">
        <v>153</v>
      </c>
      <c r="AT167" s="199" t="s">
        <v>149</v>
      </c>
      <c r="AU167" s="199" t="s">
        <v>88</v>
      </c>
      <c r="AY167" s="17" t="s">
        <v>146</v>
      </c>
      <c r="BE167" s="200">
        <f>IF(N167="základní",J167,0)</f>
        <v>0</v>
      </c>
      <c r="BF167" s="200">
        <f>IF(N167="snížená",J167,0)</f>
        <v>0</v>
      </c>
      <c r="BG167" s="200">
        <f>IF(N167="zákl. přenesená",J167,0)</f>
        <v>0</v>
      </c>
      <c r="BH167" s="200">
        <f>IF(N167="sníž. přenesená",J167,0)</f>
        <v>0</v>
      </c>
      <c r="BI167" s="200">
        <f>IF(N167="nulová",J167,0)</f>
        <v>0</v>
      </c>
      <c r="BJ167" s="17" t="s">
        <v>86</v>
      </c>
      <c r="BK167" s="200">
        <f>ROUND(I167*H167,2)</f>
        <v>0</v>
      </c>
      <c r="BL167" s="17" t="s">
        <v>153</v>
      </c>
      <c r="BM167" s="199" t="s">
        <v>181</v>
      </c>
    </row>
    <row r="168" spans="1:65" s="2" customFormat="1">
      <c r="A168" s="34"/>
      <c r="B168" s="35"/>
      <c r="C168" s="36"/>
      <c r="D168" s="201" t="s">
        <v>154</v>
      </c>
      <c r="E168" s="36"/>
      <c r="F168" s="202" t="s">
        <v>179</v>
      </c>
      <c r="G168" s="36"/>
      <c r="H168" s="36"/>
      <c r="I168" s="203"/>
      <c r="J168" s="36"/>
      <c r="K168" s="36"/>
      <c r="L168" s="39"/>
      <c r="M168" s="204"/>
      <c r="N168" s="205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154</v>
      </c>
      <c r="AU168" s="17" t="s">
        <v>88</v>
      </c>
    </row>
    <row r="169" spans="1:65" s="15" customFormat="1">
      <c r="B169" s="228"/>
      <c r="C169" s="229"/>
      <c r="D169" s="201" t="s">
        <v>155</v>
      </c>
      <c r="E169" s="230" t="s">
        <v>1</v>
      </c>
      <c r="F169" s="231" t="s">
        <v>171</v>
      </c>
      <c r="G169" s="229"/>
      <c r="H169" s="230" t="s">
        <v>1</v>
      </c>
      <c r="I169" s="232"/>
      <c r="J169" s="229"/>
      <c r="K169" s="229"/>
      <c r="L169" s="233"/>
      <c r="M169" s="234"/>
      <c r="N169" s="235"/>
      <c r="O169" s="235"/>
      <c r="P169" s="235"/>
      <c r="Q169" s="235"/>
      <c r="R169" s="235"/>
      <c r="S169" s="235"/>
      <c r="T169" s="236"/>
      <c r="AT169" s="237" t="s">
        <v>155</v>
      </c>
      <c r="AU169" s="237" t="s">
        <v>88</v>
      </c>
      <c r="AV169" s="15" t="s">
        <v>86</v>
      </c>
      <c r="AW169" s="15" t="s">
        <v>35</v>
      </c>
      <c r="AX169" s="15" t="s">
        <v>78</v>
      </c>
      <c r="AY169" s="237" t="s">
        <v>146</v>
      </c>
    </row>
    <row r="170" spans="1:65" s="13" customFormat="1">
      <c r="B170" s="206"/>
      <c r="C170" s="207"/>
      <c r="D170" s="201" t="s">
        <v>155</v>
      </c>
      <c r="E170" s="208" t="s">
        <v>1</v>
      </c>
      <c r="F170" s="209" t="s">
        <v>182</v>
      </c>
      <c r="G170" s="207"/>
      <c r="H170" s="210">
        <v>5.2</v>
      </c>
      <c r="I170" s="211"/>
      <c r="J170" s="207"/>
      <c r="K170" s="207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155</v>
      </c>
      <c r="AU170" s="216" t="s">
        <v>88</v>
      </c>
      <c r="AV170" s="13" t="s">
        <v>88</v>
      </c>
      <c r="AW170" s="13" t="s">
        <v>35</v>
      </c>
      <c r="AX170" s="13" t="s">
        <v>78</v>
      </c>
      <c r="AY170" s="216" t="s">
        <v>146</v>
      </c>
    </row>
    <row r="171" spans="1:65" s="15" customFormat="1">
      <c r="B171" s="228"/>
      <c r="C171" s="229"/>
      <c r="D171" s="201" t="s">
        <v>155</v>
      </c>
      <c r="E171" s="230" t="s">
        <v>1</v>
      </c>
      <c r="F171" s="231" t="s">
        <v>174</v>
      </c>
      <c r="G171" s="229"/>
      <c r="H171" s="230" t="s">
        <v>1</v>
      </c>
      <c r="I171" s="232"/>
      <c r="J171" s="229"/>
      <c r="K171" s="229"/>
      <c r="L171" s="233"/>
      <c r="M171" s="234"/>
      <c r="N171" s="235"/>
      <c r="O171" s="235"/>
      <c r="P171" s="235"/>
      <c r="Q171" s="235"/>
      <c r="R171" s="235"/>
      <c r="S171" s="235"/>
      <c r="T171" s="236"/>
      <c r="AT171" s="237" t="s">
        <v>155</v>
      </c>
      <c r="AU171" s="237" t="s">
        <v>88</v>
      </c>
      <c r="AV171" s="15" t="s">
        <v>86</v>
      </c>
      <c r="AW171" s="15" t="s">
        <v>35</v>
      </c>
      <c r="AX171" s="15" t="s">
        <v>78</v>
      </c>
      <c r="AY171" s="237" t="s">
        <v>146</v>
      </c>
    </row>
    <row r="172" spans="1:65" s="13" customFormat="1">
      <c r="B172" s="206"/>
      <c r="C172" s="207"/>
      <c r="D172" s="201" t="s">
        <v>155</v>
      </c>
      <c r="E172" s="208" t="s">
        <v>1</v>
      </c>
      <c r="F172" s="209" t="s">
        <v>183</v>
      </c>
      <c r="G172" s="207"/>
      <c r="H172" s="210">
        <v>2</v>
      </c>
      <c r="I172" s="211"/>
      <c r="J172" s="207"/>
      <c r="K172" s="207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155</v>
      </c>
      <c r="AU172" s="216" t="s">
        <v>88</v>
      </c>
      <c r="AV172" s="13" t="s">
        <v>88</v>
      </c>
      <c r="AW172" s="13" t="s">
        <v>35</v>
      </c>
      <c r="AX172" s="13" t="s">
        <v>78</v>
      </c>
      <c r="AY172" s="216" t="s">
        <v>146</v>
      </c>
    </row>
    <row r="173" spans="1:65" s="14" customFormat="1">
      <c r="B173" s="217"/>
      <c r="C173" s="218"/>
      <c r="D173" s="201" t="s">
        <v>155</v>
      </c>
      <c r="E173" s="219" t="s">
        <v>1</v>
      </c>
      <c r="F173" s="220" t="s">
        <v>157</v>
      </c>
      <c r="G173" s="218"/>
      <c r="H173" s="221">
        <v>7.2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155</v>
      </c>
      <c r="AU173" s="227" t="s">
        <v>88</v>
      </c>
      <c r="AV173" s="14" t="s">
        <v>153</v>
      </c>
      <c r="AW173" s="14" t="s">
        <v>35</v>
      </c>
      <c r="AX173" s="14" t="s">
        <v>86</v>
      </c>
      <c r="AY173" s="227" t="s">
        <v>146</v>
      </c>
    </row>
    <row r="174" spans="1:65" s="12" customFormat="1" ht="22.9" customHeight="1">
      <c r="B174" s="171"/>
      <c r="C174" s="172"/>
      <c r="D174" s="173" t="s">
        <v>77</v>
      </c>
      <c r="E174" s="185" t="s">
        <v>153</v>
      </c>
      <c r="F174" s="185" t="s">
        <v>184</v>
      </c>
      <c r="G174" s="172"/>
      <c r="H174" s="172"/>
      <c r="I174" s="175"/>
      <c r="J174" s="186">
        <f>BK174</f>
        <v>0</v>
      </c>
      <c r="K174" s="172"/>
      <c r="L174" s="177"/>
      <c r="M174" s="178"/>
      <c r="N174" s="179"/>
      <c r="O174" s="179"/>
      <c r="P174" s="180">
        <f>SUM(P175:P192)</f>
        <v>0</v>
      </c>
      <c r="Q174" s="179"/>
      <c r="R174" s="180">
        <f>SUM(R175:R192)</f>
        <v>0</v>
      </c>
      <c r="S174" s="179"/>
      <c r="T174" s="181">
        <f>SUM(T175:T192)</f>
        <v>0</v>
      </c>
      <c r="AR174" s="182" t="s">
        <v>86</v>
      </c>
      <c r="AT174" s="183" t="s">
        <v>77</v>
      </c>
      <c r="AU174" s="183" t="s">
        <v>86</v>
      </c>
      <c r="AY174" s="182" t="s">
        <v>146</v>
      </c>
      <c r="BK174" s="184">
        <f>SUM(BK175:BK192)</f>
        <v>0</v>
      </c>
    </row>
    <row r="175" spans="1:65" s="2" customFormat="1" ht="21.75" customHeight="1">
      <c r="A175" s="34"/>
      <c r="B175" s="35"/>
      <c r="C175" s="187" t="s">
        <v>164</v>
      </c>
      <c r="D175" s="187" t="s">
        <v>149</v>
      </c>
      <c r="E175" s="188" t="s">
        <v>185</v>
      </c>
      <c r="F175" s="189" t="s">
        <v>186</v>
      </c>
      <c r="G175" s="190" t="s">
        <v>152</v>
      </c>
      <c r="H175" s="191">
        <v>1</v>
      </c>
      <c r="I175" s="192"/>
      <c r="J175" s="193">
        <f>ROUND(I175*H175,2)</f>
        <v>0</v>
      </c>
      <c r="K175" s="194"/>
      <c r="L175" s="39"/>
      <c r="M175" s="195" t="s">
        <v>1</v>
      </c>
      <c r="N175" s="196" t="s">
        <v>43</v>
      </c>
      <c r="O175" s="71"/>
      <c r="P175" s="197">
        <f>O175*H175</f>
        <v>0</v>
      </c>
      <c r="Q175" s="197">
        <v>0</v>
      </c>
      <c r="R175" s="197">
        <f>Q175*H175</f>
        <v>0</v>
      </c>
      <c r="S175" s="197">
        <v>0</v>
      </c>
      <c r="T175" s="19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9" t="s">
        <v>153</v>
      </c>
      <c r="AT175" s="199" t="s">
        <v>149</v>
      </c>
      <c r="AU175" s="199" t="s">
        <v>88</v>
      </c>
      <c r="AY175" s="17" t="s">
        <v>146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17" t="s">
        <v>86</v>
      </c>
      <c r="BK175" s="200">
        <f>ROUND(I175*H175,2)</f>
        <v>0</v>
      </c>
      <c r="BL175" s="17" t="s">
        <v>153</v>
      </c>
      <c r="BM175" s="199" t="s">
        <v>187</v>
      </c>
    </row>
    <row r="176" spans="1:65" s="2" customFormat="1">
      <c r="A176" s="34"/>
      <c r="B176" s="35"/>
      <c r="C176" s="36"/>
      <c r="D176" s="201" t="s">
        <v>154</v>
      </c>
      <c r="E176" s="36"/>
      <c r="F176" s="202" t="s">
        <v>186</v>
      </c>
      <c r="G176" s="36"/>
      <c r="H176" s="36"/>
      <c r="I176" s="203"/>
      <c r="J176" s="36"/>
      <c r="K176" s="36"/>
      <c r="L176" s="39"/>
      <c r="M176" s="204"/>
      <c r="N176" s="205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154</v>
      </c>
      <c r="AU176" s="17" t="s">
        <v>88</v>
      </c>
    </row>
    <row r="177" spans="1:65" s="13" customFormat="1">
      <c r="B177" s="206"/>
      <c r="C177" s="207"/>
      <c r="D177" s="201" t="s">
        <v>155</v>
      </c>
      <c r="E177" s="208" t="s">
        <v>1</v>
      </c>
      <c r="F177" s="209" t="s">
        <v>188</v>
      </c>
      <c r="G177" s="207"/>
      <c r="H177" s="210">
        <v>1</v>
      </c>
      <c r="I177" s="211"/>
      <c r="J177" s="207"/>
      <c r="K177" s="207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155</v>
      </c>
      <c r="AU177" s="216" t="s">
        <v>88</v>
      </c>
      <c r="AV177" s="13" t="s">
        <v>88</v>
      </c>
      <c r="AW177" s="13" t="s">
        <v>35</v>
      </c>
      <c r="AX177" s="13" t="s">
        <v>78</v>
      </c>
      <c r="AY177" s="216" t="s">
        <v>146</v>
      </c>
    </row>
    <row r="178" spans="1:65" s="14" customFormat="1">
      <c r="B178" s="217"/>
      <c r="C178" s="218"/>
      <c r="D178" s="201" t="s">
        <v>155</v>
      </c>
      <c r="E178" s="219" t="s">
        <v>1</v>
      </c>
      <c r="F178" s="220" t="s">
        <v>157</v>
      </c>
      <c r="G178" s="218"/>
      <c r="H178" s="221">
        <v>1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155</v>
      </c>
      <c r="AU178" s="227" t="s">
        <v>88</v>
      </c>
      <c r="AV178" s="14" t="s">
        <v>153</v>
      </c>
      <c r="AW178" s="14" t="s">
        <v>35</v>
      </c>
      <c r="AX178" s="14" t="s">
        <v>86</v>
      </c>
      <c r="AY178" s="227" t="s">
        <v>146</v>
      </c>
    </row>
    <row r="179" spans="1:65" s="2" customFormat="1" ht="16.5" customHeight="1">
      <c r="A179" s="34"/>
      <c r="B179" s="35"/>
      <c r="C179" s="187" t="s">
        <v>189</v>
      </c>
      <c r="D179" s="187" t="s">
        <v>149</v>
      </c>
      <c r="E179" s="188" t="s">
        <v>190</v>
      </c>
      <c r="F179" s="189" t="s">
        <v>191</v>
      </c>
      <c r="G179" s="190" t="s">
        <v>192</v>
      </c>
      <c r="H179" s="191">
        <v>0.13600000000000001</v>
      </c>
      <c r="I179" s="192"/>
      <c r="J179" s="193">
        <f>ROUND(I179*H179,2)</f>
        <v>0</v>
      </c>
      <c r="K179" s="194"/>
      <c r="L179" s="39"/>
      <c r="M179" s="195" t="s">
        <v>1</v>
      </c>
      <c r="N179" s="196" t="s">
        <v>43</v>
      </c>
      <c r="O179" s="71"/>
      <c r="P179" s="197">
        <f>O179*H179</f>
        <v>0</v>
      </c>
      <c r="Q179" s="197">
        <v>0</v>
      </c>
      <c r="R179" s="197">
        <f>Q179*H179</f>
        <v>0</v>
      </c>
      <c r="S179" s="197">
        <v>0</v>
      </c>
      <c r="T179" s="19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9" t="s">
        <v>153</v>
      </c>
      <c r="AT179" s="199" t="s">
        <v>149</v>
      </c>
      <c r="AU179" s="199" t="s">
        <v>88</v>
      </c>
      <c r="AY179" s="17" t="s">
        <v>146</v>
      </c>
      <c r="BE179" s="200">
        <f>IF(N179="základní",J179,0)</f>
        <v>0</v>
      </c>
      <c r="BF179" s="200">
        <f>IF(N179="snížená",J179,0)</f>
        <v>0</v>
      </c>
      <c r="BG179" s="200">
        <f>IF(N179="zákl. přenesená",J179,0)</f>
        <v>0</v>
      </c>
      <c r="BH179" s="200">
        <f>IF(N179="sníž. přenesená",J179,0)</f>
        <v>0</v>
      </c>
      <c r="BI179" s="200">
        <f>IF(N179="nulová",J179,0)</f>
        <v>0</v>
      </c>
      <c r="BJ179" s="17" t="s">
        <v>86</v>
      </c>
      <c r="BK179" s="200">
        <f>ROUND(I179*H179,2)</f>
        <v>0</v>
      </c>
      <c r="BL179" s="17" t="s">
        <v>153</v>
      </c>
      <c r="BM179" s="199" t="s">
        <v>193</v>
      </c>
    </row>
    <row r="180" spans="1:65" s="2" customFormat="1">
      <c r="A180" s="34"/>
      <c r="B180" s="35"/>
      <c r="C180" s="36"/>
      <c r="D180" s="201" t="s">
        <v>154</v>
      </c>
      <c r="E180" s="36"/>
      <c r="F180" s="202" t="s">
        <v>191</v>
      </c>
      <c r="G180" s="36"/>
      <c r="H180" s="36"/>
      <c r="I180" s="203"/>
      <c r="J180" s="36"/>
      <c r="K180" s="36"/>
      <c r="L180" s="39"/>
      <c r="M180" s="204"/>
      <c r="N180" s="205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154</v>
      </c>
      <c r="AU180" s="17" t="s">
        <v>88</v>
      </c>
    </row>
    <row r="181" spans="1:65" s="13" customFormat="1">
      <c r="B181" s="206"/>
      <c r="C181" s="207"/>
      <c r="D181" s="201" t="s">
        <v>155</v>
      </c>
      <c r="E181" s="208" t="s">
        <v>1</v>
      </c>
      <c r="F181" s="209" t="s">
        <v>194</v>
      </c>
      <c r="G181" s="207"/>
      <c r="H181" s="210">
        <v>0.13570000000000002</v>
      </c>
      <c r="I181" s="211"/>
      <c r="J181" s="207"/>
      <c r="K181" s="207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155</v>
      </c>
      <c r="AU181" s="216" t="s">
        <v>88</v>
      </c>
      <c r="AV181" s="13" t="s">
        <v>88</v>
      </c>
      <c r="AW181" s="13" t="s">
        <v>35</v>
      </c>
      <c r="AX181" s="13" t="s">
        <v>78</v>
      </c>
      <c r="AY181" s="216" t="s">
        <v>146</v>
      </c>
    </row>
    <row r="182" spans="1:65" s="14" customFormat="1">
      <c r="B182" s="217"/>
      <c r="C182" s="218"/>
      <c r="D182" s="201" t="s">
        <v>155</v>
      </c>
      <c r="E182" s="219" t="s">
        <v>1</v>
      </c>
      <c r="F182" s="220" t="s">
        <v>157</v>
      </c>
      <c r="G182" s="218"/>
      <c r="H182" s="221">
        <v>0.13570000000000002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155</v>
      </c>
      <c r="AU182" s="227" t="s">
        <v>88</v>
      </c>
      <c r="AV182" s="14" t="s">
        <v>153</v>
      </c>
      <c r="AW182" s="14" t="s">
        <v>35</v>
      </c>
      <c r="AX182" s="14" t="s">
        <v>86</v>
      </c>
      <c r="AY182" s="227" t="s">
        <v>146</v>
      </c>
    </row>
    <row r="183" spans="1:65" s="2" customFormat="1" ht="16.5" customHeight="1">
      <c r="A183" s="34"/>
      <c r="B183" s="35"/>
      <c r="C183" s="187" t="s">
        <v>170</v>
      </c>
      <c r="D183" s="187" t="s">
        <v>149</v>
      </c>
      <c r="E183" s="188" t="s">
        <v>195</v>
      </c>
      <c r="F183" s="189" t="s">
        <v>196</v>
      </c>
      <c r="G183" s="190" t="s">
        <v>163</v>
      </c>
      <c r="H183" s="191">
        <v>1.357</v>
      </c>
      <c r="I183" s="192"/>
      <c r="J183" s="193">
        <f>ROUND(I183*H183,2)</f>
        <v>0</v>
      </c>
      <c r="K183" s="194"/>
      <c r="L183" s="39"/>
      <c r="M183" s="195" t="s">
        <v>1</v>
      </c>
      <c r="N183" s="196" t="s">
        <v>43</v>
      </c>
      <c r="O183" s="71"/>
      <c r="P183" s="197">
        <f>O183*H183</f>
        <v>0</v>
      </c>
      <c r="Q183" s="197">
        <v>0</v>
      </c>
      <c r="R183" s="197">
        <f>Q183*H183</f>
        <v>0</v>
      </c>
      <c r="S183" s="197">
        <v>0</v>
      </c>
      <c r="T183" s="19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9" t="s">
        <v>153</v>
      </c>
      <c r="AT183" s="199" t="s">
        <v>149</v>
      </c>
      <c r="AU183" s="199" t="s">
        <v>88</v>
      </c>
      <c r="AY183" s="17" t="s">
        <v>146</v>
      </c>
      <c r="BE183" s="200">
        <f>IF(N183="základní",J183,0)</f>
        <v>0</v>
      </c>
      <c r="BF183" s="200">
        <f>IF(N183="snížená",J183,0)</f>
        <v>0</v>
      </c>
      <c r="BG183" s="200">
        <f>IF(N183="zákl. přenesená",J183,0)</f>
        <v>0</v>
      </c>
      <c r="BH183" s="200">
        <f>IF(N183="sníž. přenesená",J183,0)</f>
        <v>0</v>
      </c>
      <c r="BI183" s="200">
        <f>IF(N183="nulová",J183,0)</f>
        <v>0</v>
      </c>
      <c r="BJ183" s="17" t="s">
        <v>86</v>
      </c>
      <c r="BK183" s="200">
        <f>ROUND(I183*H183,2)</f>
        <v>0</v>
      </c>
      <c r="BL183" s="17" t="s">
        <v>153</v>
      </c>
      <c r="BM183" s="199" t="s">
        <v>197</v>
      </c>
    </row>
    <row r="184" spans="1:65" s="2" customFormat="1">
      <c r="A184" s="34"/>
      <c r="B184" s="35"/>
      <c r="C184" s="36"/>
      <c r="D184" s="201" t="s">
        <v>154</v>
      </c>
      <c r="E184" s="36"/>
      <c r="F184" s="202" t="s">
        <v>196</v>
      </c>
      <c r="G184" s="36"/>
      <c r="H184" s="36"/>
      <c r="I184" s="203"/>
      <c r="J184" s="36"/>
      <c r="K184" s="36"/>
      <c r="L184" s="39"/>
      <c r="M184" s="204"/>
      <c r="N184" s="205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154</v>
      </c>
      <c r="AU184" s="17" t="s">
        <v>88</v>
      </c>
    </row>
    <row r="185" spans="1:65" s="13" customFormat="1">
      <c r="B185" s="206"/>
      <c r="C185" s="207"/>
      <c r="D185" s="201" t="s">
        <v>155</v>
      </c>
      <c r="E185" s="208" t="s">
        <v>1</v>
      </c>
      <c r="F185" s="209" t="s">
        <v>198</v>
      </c>
      <c r="G185" s="207"/>
      <c r="H185" s="210">
        <v>1.3570000000000002</v>
      </c>
      <c r="I185" s="211"/>
      <c r="J185" s="207"/>
      <c r="K185" s="207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155</v>
      </c>
      <c r="AU185" s="216" t="s">
        <v>88</v>
      </c>
      <c r="AV185" s="13" t="s">
        <v>88</v>
      </c>
      <c r="AW185" s="13" t="s">
        <v>35</v>
      </c>
      <c r="AX185" s="13" t="s">
        <v>78</v>
      </c>
      <c r="AY185" s="216" t="s">
        <v>146</v>
      </c>
    </row>
    <row r="186" spans="1:65" s="14" customFormat="1">
      <c r="B186" s="217"/>
      <c r="C186" s="218"/>
      <c r="D186" s="201" t="s">
        <v>155</v>
      </c>
      <c r="E186" s="219" t="s">
        <v>1</v>
      </c>
      <c r="F186" s="220" t="s">
        <v>157</v>
      </c>
      <c r="G186" s="218"/>
      <c r="H186" s="221">
        <v>1.3570000000000002</v>
      </c>
      <c r="I186" s="222"/>
      <c r="J186" s="218"/>
      <c r="K186" s="218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155</v>
      </c>
      <c r="AU186" s="227" t="s">
        <v>88</v>
      </c>
      <c r="AV186" s="14" t="s">
        <v>153</v>
      </c>
      <c r="AW186" s="14" t="s">
        <v>35</v>
      </c>
      <c r="AX186" s="14" t="s">
        <v>86</v>
      </c>
      <c r="AY186" s="227" t="s">
        <v>146</v>
      </c>
    </row>
    <row r="187" spans="1:65" s="2" customFormat="1" ht="16.5" customHeight="1">
      <c r="A187" s="34"/>
      <c r="B187" s="35"/>
      <c r="C187" s="187" t="s">
        <v>199</v>
      </c>
      <c r="D187" s="187" t="s">
        <v>149</v>
      </c>
      <c r="E187" s="188" t="s">
        <v>200</v>
      </c>
      <c r="F187" s="189" t="s">
        <v>201</v>
      </c>
      <c r="G187" s="190" t="s">
        <v>163</v>
      </c>
      <c r="H187" s="191">
        <v>1.357</v>
      </c>
      <c r="I187" s="192"/>
      <c r="J187" s="193">
        <f>ROUND(I187*H187,2)</f>
        <v>0</v>
      </c>
      <c r="K187" s="194"/>
      <c r="L187" s="39"/>
      <c r="M187" s="195" t="s">
        <v>1</v>
      </c>
      <c r="N187" s="196" t="s">
        <v>43</v>
      </c>
      <c r="O187" s="71"/>
      <c r="P187" s="197">
        <f>O187*H187</f>
        <v>0</v>
      </c>
      <c r="Q187" s="197">
        <v>0</v>
      </c>
      <c r="R187" s="197">
        <f>Q187*H187</f>
        <v>0</v>
      </c>
      <c r="S187" s="197">
        <v>0</v>
      </c>
      <c r="T187" s="19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9" t="s">
        <v>153</v>
      </c>
      <c r="AT187" s="199" t="s">
        <v>149</v>
      </c>
      <c r="AU187" s="199" t="s">
        <v>88</v>
      </c>
      <c r="AY187" s="17" t="s">
        <v>146</v>
      </c>
      <c r="BE187" s="200">
        <f>IF(N187="základní",J187,0)</f>
        <v>0</v>
      </c>
      <c r="BF187" s="200">
        <f>IF(N187="snížená",J187,0)</f>
        <v>0</v>
      </c>
      <c r="BG187" s="200">
        <f>IF(N187="zákl. přenesená",J187,0)</f>
        <v>0</v>
      </c>
      <c r="BH187" s="200">
        <f>IF(N187="sníž. přenesená",J187,0)</f>
        <v>0</v>
      </c>
      <c r="BI187" s="200">
        <f>IF(N187="nulová",J187,0)</f>
        <v>0</v>
      </c>
      <c r="BJ187" s="17" t="s">
        <v>86</v>
      </c>
      <c r="BK187" s="200">
        <f>ROUND(I187*H187,2)</f>
        <v>0</v>
      </c>
      <c r="BL187" s="17" t="s">
        <v>153</v>
      </c>
      <c r="BM187" s="199" t="s">
        <v>202</v>
      </c>
    </row>
    <row r="188" spans="1:65" s="2" customFormat="1">
      <c r="A188" s="34"/>
      <c r="B188" s="35"/>
      <c r="C188" s="36"/>
      <c r="D188" s="201" t="s">
        <v>154</v>
      </c>
      <c r="E188" s="36"/>
      <c r="F188" s="202" t="s">
        <v>201</v>
      </c>
      <c r="G188" s="36"/>
      <c r="H188" s="36"/>
      <c r="I188" s="203"/>
      <c r="J188" s="36"/>
      <c r="K188" s="36"/>
      <c r="L188" s="39"/>
      <c r="M188" s="204"/>
      <c r="N188" s="205"/>
      <c r="O188" s="71"/>
      <c r="P188" s="71"/>
      <c r="Q188" s="71"/>
      <c r="R188" s="71"/>
      <c r="S188" s="71"/>
      <c r="T188" s="72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154</v>
      </c>
      <c r="AU188" s="17" t="s">
        <v>88</v>
      </c>
    </row>
    <row r="189" spans="1:65" s="2" customFormat="1" ht="16.5" customHeight="1">
      <c r="A189" s="34"/>
      <c r="B189" s="35"/>
      <c r="C189" s="187" t="s">
        <v>181</v>
      </c>
      <c r="D189" s="187" t="s">
        <v>149</v>
      </c>
      <c r="E189" s="188" t="s">
        <v>203</v>
      </c>
      <c r="F189" s="189" t="s">
        <v>204</v>
      </c>
      <c r="G189" s="190" t="s">
        <v>205</v>
      </c>
      <c r="H189" s="191">
        <v>0.02</v>
      </c>
      <c r="I189" s="192"/>
      <c r="J189" s="193">
        <f>ROUND(I189*H189,2)</f>
        <v>0</v>
      </c>
      <c r="K189" s="194"/>
      <c r="L189" s="39"/>
      <c r="M189" s="195" t="s">
        <v>1</v>
      </c>
      <c r="N189" s="196" t="s">
        <v>43</v>
      </c>
      <c r="O189" s="71"/>
      <c r="P189" s="197">
        <f>O189*H189</f>
        <v>0</v>
      </c>
      <c r="Q189" s="197">
        <v>0</v>
      </c>
      <c r="R189" s="197">
        <f>Q189*H189</f>
        <v>0</v>
      </c>
      <c r="S189" s="197">
        <v>0</v>
      </c>
      <c r="T189" s="19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9" t="s">
        <v>153</v>
      </c>
      <c r="AT189" s="199" t="s">
        <v>149</v>
      </c>
      <c r="AU189" s="199" t="s">
        <v>88</v>
      </c>
      <c r="AY189" s="17" t="s">
        <v>146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7" t="s">
        <v>86</v>
      </c>
      <c r="BK189" s="200">
        <f>ROUND(I189*H189,2)</f>
        <v>0</v>
      </c>
      <c r="BL189" s="17" t="s">
        <v>153</v>
      </c>
      <c r="BM189" s="199" t="s">
        <v>206</v>
      </c>
    </row>
    <row r="190" spans="1:65" s="2" customFormat="1">
      <c r="A190" s="34"/>
      <c r="B190" s="35"/>
      <c r="C190" s="36"/>
      <c r="D190" s="201" t="s">
        <v>154</v>
      </c>
      <c r="E190" s="36"/>
      <c r="F190" s="202" t="s">
        <v>204</v>
      </c>
      <c r="G190" s="36"/>
      <c r="H190" s="36"/>
      <c r="I190" s="203"/>
      <c r="J190" s="36"/>
      <c r="K190" s="36"/>
      <c r="L190" s="39"/>
      <c r="M190" s="204"/>
      <c r="N190" s="205"/>
      <c r="O190" s="71"/>
      <c r="P190" s="71"/>
      <c r="Q190" s="71"/>
      <c r="R190" s="71"/>
      <c r="S190" s="71"/>
      <c r="T190" s="72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154</v>
      </c>
      <c r="AU190" s="17" t="s">
        <v>88</v>
      </c>
    </row>
    <row r="191" spans="1:65" s="13" customFormat="1">
      <c r="B191" s="206"/>
      <c r="C191" s="207"/>
      <c r="D191" s="201" t="s">
        <v>155</v>
      </c>
      <c r="E191" s="208" t="s">
        <v>1</v>
      </c>
      <c r="F191" s="209" t="s">
        <v>207</v>
      </c>
      <c r="G191" s="207"/>
      <c r="H191" s="210">
        <v>2.0355000000000002E-2</v>
      </c>
      <c r="I191" s="211"/>
      <c r="J191" s="207"/>
      <c r="K191" s="207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155</v>
      </c>
      <c r="AU191" s="216" t="s">
        <v>88</v>
      </c>
      <c r="AV191" s="13" t="s">
        <v>88</v>
      </c>
      <c r="AW191" s="13" t="s">
        <v>35</v>
      </c>
      <c r="AX191" s="13" t="s">
        <v>78</v>
      </c>
      <c r="AY191" s="216" t="s">
        <v>146</v>
      </c>
    </row>
    <row r="192" spans="1:65" s="14" customFormat="1">
      <c r="B192" s="217"/>
      <c r="C192" s="218"/>
      <c r="D192" s="201" t="s">
        <v>155</v>
      </c>
      <c r="E192" s="219" t="s">
        <v>1</v>
      </c>
      <c r="F192" s="220" t="s">
        <v>157</v>
      </c>
      <c r="G192" s="218"/>
      <c r="H192" s="221">
        <v>2.0355000000000002E-2</v>
      </c>
      <c r="I192" s="222"/>
      <c r="J192" s="218"/>
      <c r="K192" s="218"/>
      <c r="L192" s="223"/>
      <c r="M192" s="224"/>
      <c r="N192" s="225"/>
      <c r="O192" s="225"/>
      <c r="P192" s="225"/>
      <c r="Q192" s="225"/>
      <c r="R192" s="225"/>
      <c r="S192" s="225"/>
      <c r="T192" s="226"/>
      <c r="AT192" s="227" t="s">
        <v>155</v>
      </c>
      <c r="AU192" s="227" t="s">
        <v>88</v>
      </c>
      <c r="AV192" s="14" t="s">
        <v>153</v>
      </c>
      <c r="AW192" s="14" t="s">
        <v>35</v>
      </c>
      <c r="AX192" s="14" t="s">
        <v>86</v>
      </c>
      <c r="AY192" s="227" t="s">
        <v>146</v>
      </c>
    </row>
    <row r="193" spans="1:65" s="12" customFormat="1" ht="22.9" customHeight="1">
      <c r="B193" s="171"/>
      <c r="C193" s="172"/>
      <c r="D193" s="173" t="s">
        <v>77</v>
      </c>
      <c r="E193" s="185" t="s">
        <v>164</v>
      </c>
      <c r="F193" s="185" t="s">
        <v>208</v>
      </c>
      <c r="G193" s="172"/>
      <c r="H193" s="172"/>
      <c r="I193" s="175"/>
      <c r="J193" s="186">
        <f>BK193</f>
        <v>0</v>
      </c>
      <c r="K193" s="172"/>
      <c r="L193" s="177"/>
      <c r="M193" s="178"/>
      <c r="N193" s="179"/>
      <c r="O193" s="179"/>
      <c r="P193" s="180">
        <f>SUM(P194:P339)</f>
        <v>0</v>
      </c>
      <c r="Q193" s="179"/>
      <c r="R193" s="180">
        <f>SUM(R194:R339)</f>
        <v>0</v>
      </c>
      <c r="S193" s="179"/>
      <c r="T193" s="181">
        <f>SUM(T194:T339)</f>
        <v>0</v>
      </c>
      <c r="AR193" s="182" t="s">
        <v>86</v>
      </c>
      <c r="AT193" s="183" t="s">
        <v>77</v>
      </c>
      <c r="AU193" s="183" t="s">
        <v>86</v>
      </c>
      <c r="AY193" s="182" t="s">
        <v>146</v>
      </c>
      <c r="BK193" s="184">
        <f>SUM(BK194:BK339)</f>
        <v>0</v>
      </c>
    </row>
    <row r="194" spans="1:65" s="2" customFormat="1" ht="24.2" customHeight="1">
      <c r="A194" s="34"/>
      <c r="B194" s="35"/>
      <c r="C194" s="187" t="s">
        <v>209</v>
      </c>
      <c r="D194" s="187" t="s">
        <v>149</v>
      </c>
      <c r="E194" s="188" t="s">
        <v>210</v>
      </c>
      <c r="F194" s="189" t="s">
        <v>211</v>
      </c>
      <c r="G194" s="190" t="s">
        <v>163</v>
      </c>
      <c r="H194" s="191">
        <v>22.937000000000001</v>
      </c>
      <c r="I194" s="192"/>
      <c r="J194" s="193">
        <f>ROUND(I194*H194,2)</f>
        <v>0</v>
      </c>
      <c r="K194" s="194"/>
      <c r="L194" s="39"/>
      <c r="M194" s="195" t="s">
        <v>1</v>
      </c>
      <c r="N194" s="196" t="s">
        <v>43</v>
      </c>
      <c r="O194" s="71"/>
      <c r="P194" s="197">
        <f>O194*H194</f>
        <v>0</v>
      </c>
      <c r="Q194" s="197">
        <v>0</v>
      </c>
      <c r="R194" s="197">
        <f>Q194*H194</f>
        <v>0</v>
      </c>
      <c r="S194" s="197">
        <v>0</v>
      </c>
      <c r="T194" s="19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9" t="s">
        <v>153</v>
      </c>
      <c r="AT194" s="199" t="s">
        <v>149</v>
      </c>
      <c r="AU194" s="199" t="s">
        <v>88</v>
      </c>
      <c r="AY194" s="17" t="s">
        <v>146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17" t="s">
        <v>86</v>
      </c>
      <c r="BK194" s="200">
        <f>ROUND(I194*H194,2)</f>
        <v>0</v>
      </c>
      <c r="BL194" s="17" t="s">
        <v>153</v>
      </c>
      <c r="BM194" s="199" t="s">
        <v>212</v>
      </c>
    </row>
    <row r="195" spans="1:65" s="2" customFormat="1">
      <c r="A195" s="34"/>
      <c r="B195" s="35"/>
      <c r="C195" s="36"/>
      <c r="D195" s="201" t="s">
        <v>154</v>
      </c>
      <c r="E195" s="36"/>
      <c r="F195" s="202" t="s">
        <v>211</v>
      </c>
      <c r="G195" s="36"/>
      <c r="H195" s="36"/>
      <c r="I195" s="203"/>
      <c r="J195" s="36"/>
      <c r="K195" s="36"/>
      <c r="L195" s="39"/>
      <c r="M195" s="204"/>
      <c r="N195" s="205"/>
      <c r="O195" s="71"/>
      <c r="P195" s="71"/>
      <c r="Q195" s="71"/>
      <c r="R195" s="71"/>
      <c r="S195" s="71"/>
      <c r="T195" s="72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154</v>
      </c>
      <c r="AU195" s="17" t="s">
        <v>88</v>
      </c>
    </row>
    <row r="196" spans="1:65" s="13" customFormat="1">
      <c r="B196" s="206"/>
      <c r="C196" s="207"/>
      <c r="D196" s="201" t="s">
        <v>155</v>
      </c>
      <c r="E196" s="208" t="s">
        <v>1</v>
      </c>
      <c r="F196" s="209" t="s">
        <v>213</v>
      </c>
      <c r="G196" s="207"/>
      <c r="H196" s="210">
        <v>0.58500000000000008</v>
      </c>
      <c r="I196" s="211"/>
      <c r="J196" s="207"/>
      <c r="K196" s="207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155</v>
      </c>
      <c r="AU196" s="216" t="s">
        <v>88</v>
      </c>
      <c r="AV196" s="13" t="s">
        <v>88</v>
      </c>
      <c r="AW196" s="13" t="s">
        <v>35</v>
      </c>
      <c r="AX196" s="13" t="s">
        <v>78</v>
      </c>
      <c r="AY196" s="216" t="s">
        <v>146</v>
      </c>
    </row>
    <row r="197" spans="1:65" s="13" customFormat="1">
      <c r="B197" s="206"/>
      <c r="C197" s="207"/>
      <c r="D197" s="201" t="s">
        <v>155</v>
      </c>
      <c r="E197" s="208" t="s">
        <v>1</v>
      </c>
      <c r="F197" s="209" t="s">
        <v>214</v>
      </c>
      <c r="G197" s="207"/>
      <c r="H197" s="210">
        <v>0.58500000000000008</v>
      </c>
      <c r="I197" s="211"/>
      <c r="J197" s="207"/>
      <c r="K197" s="207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155</v>
      </c>
      <c r="AU197" s="216" t="s">
        <v>88</v>
      </c>
      <c r="AV197" s="13" t="s">
        <v>88</v>
      </c>
      <c r="AW197" s="13" t="s">
        <v>35</v>
      </c>
      <c r="AX197" s="13" t="s">
        <v>78</v>
      </c>
      <c r="AY197" s="216" t="s">
        <v>146</v>
      </c>
    </row>
    <row r="198" spans="1:65" s="15" customFormat="1">
      <c r="B198" s="228"/>
      <c r="C198" s="229"/>
      <c r="D198" s="201" t="s">
        <v>155</v>
      </c>
      <c r="E198" s="230" t="s">
        <v>1</v>
      </c>
      <c r="F198" s="231" t="s">
        <v>171</v>
      </c>
      <c r="G198" s="229"/>
      <c r="H198" s="230" t="s">
        <v>1</v>
      </c>
      <c r="I198" s="232"/>
      <c r="J198" s="229"/>
      <c r="K198" s="229"/>
      <c r="L198" s="233"/>
      <c r="M198" s="234"/>
      <c r="N198" s="235"/>
      <c r="O198" s="235"/>
      <c r="P198" s="235"/>
      <c r="Q198" s="235"/>
      <c r="R198" s="235"/>
      <c r="S198" s="235"/>
      <c r="T198" s="236"/>
      <c r="AT198" s="237" t="s">
        <v>155</v>
      </c>
      <c r="AU198" s="237" t="s">
        <v>88</v>
      </c>
      <c r="AV198" s="15" t="s">
        <v>86</v>
      </c>
      <c r="AW198" s="15" t="s">
        <v>35</v>
      </c>
      <c r="AX198" s="15" t="s">
        <v>78</v>
      </c>
      <c r="AY198" s="237" t="s">
        <v>146</v>
      </c>
    </row>
    <row r="199" spans="1:65" s="15" customFormat="1">
      <c r="B199" s="228"/>
      <c r="C199" s="229"/>
      <c r="D199" s="201" t="s">
        <v>155</v>
      </c>
      <c r="E199" s="230" t="s">
        <v>1</v>
      </c>
      <c r="F199" s="231" t="s">
        <v>215</v>
      </c>
      <c r="G199" s="229"/>
      <c r="H199" s="230" t="s">
        <v>1</v>
      </c>
      <c r="I199" s="232"/>
      <c r="J199" s="229"/>
      <c r="K199" s="229"/>
      <c r="L199" s="233"/>
      <c r="M199" s="234"/>
      <c r="N199" s="235"/>
      <c r="O199" s="235"/>
      <c r="P199" s="235"/>
      <c r="Q199" s="235"/>
      <c r="R199" s="235"/>
      <c r="S199" s="235"/>
      <c r="T199" s="236"/>
      <c r="AT199" s="237" t="s">
        <v>155</v>
      </c>
      <c r="AU199" s="237" t="s">
        <v>88</v>
      </c>
      <c r="AV199" s="15" t="s">
        <v>86</v>
      </c>
      <c r="AW199" s="15" t="s">
        <v>35</v>
      </c>
      <c r="AX199" s="15" t="s">
        <v>78</v>
      </c>
      <c r="AY199" s="237" t="s">
        <v>146</v>
      </c>
    </row>
    <row r="200" spans="1:65" s="13" customFormat="1">
      <c r="B200" s="206"/>
      <c r="C200" s="207"/>
      <c r="D200" s="201" t="s">
        <v>155</v>
      </c>
      <c r="E200" s="208" t="s">
        <v>1</v>
      </c>
      <c r="F200" s="209" t="s">
        <v>216</v>
      </c>
      <c r="G200" s="207"/>
      <c r="H200" s="210">
        <v>21.411999999999999</v>
      </c>
      <c r="I200" s="211"/>
      <c r="J200" s="207"/>
      <c r="K200" s="207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155</v>
      </c>
      <c r="AU200" s="216" t="s">
        <v>88</v>
      </c>
      <c r="AV200" s="13" t="s">
        <v>88</v>
      </c>
      <c r="AW200" s="13" t="s">
        <v>35</v>
      </c>
      <c r="AX200" s="13" t="s">
        <v>78</v>
      </c>
      <c r="AY200" s="216" t="s">
        <v>146</v>
      </c>
    </row>
    <row r="201" spans="1:65" s="13" customFormat="1">
      <c r="B201" s="206"/>
      <c r="C201" s="207"/>
      <c r="D201" s="201" t="s">
        <v>155</v>
      </c>
      <c r="E201" s="208" t="s">
        <v>1</v>
      </c>
      <c r="F201" s="209" t="s">
        <v>217</v>
      </c>
      <c r="G201" s="207"/>
      <c r="H201" s="210">
        <v>-8.5509999999999984</v>
      </c>
      <c r="I201" s="211"/>
      <c r="J201" s="207"/>
      <c r="K201" s="207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155</v>
      </c>
      <c r="AU201" s="216" t="s">
        <v>88</v>
      </c>
      <c r="AV201" s="13" t="s">
        <v>88</v>
      </c>
      <c r="AW201" s="13" t="s">
        <v>35</v>
      </c>
      <c r="AX201" s="13" t="s">
        <v>78</v>
      </c>
      <c r="AY201" s="216" t="s">
        <v>146</v>
      </c>
    </row>
    <row r="202" spans="1:65" s="13" customFormat="1">
      <c r="B202" s="206"/>
      <c r="C202" s="207"/>
      <c r="D202" s="201" t="s">
        <v>155</v>
      </c>
      <c r="E202" s="208" t="s">
        <v>1</v>
      </c>
      <c r="F202" s="209" t="s">
        <v>218</v>
      </c>
      <c r="G202" s="207"/>
      <c r="H202" s="210">
        <v>2.3280000000000003</v>
      </c>
      <c r="I202" s="211"/>
      <c r="J202" s="207"/>
      <c r="K202" s="207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155</v>
      </c>
      <c r="AU202" s="216" t="s">
        <v>88</v>
      </c>
      <c r="AV202" s="13" t="s">
        <v>88</v>
      </c>
      <c r="AW202" s="13" t="s">
        <v>35</v>
      </c>
      <c r="AX202" s="13" t="s">
        <v>78</v>
      </c>
      <c r="AY202" s="216" t="s">
        <v>146</v>
      </c>
    </row>
    <row r="203" spans="1:65" s="15" customFormat="1">
      <c r="B203" s="228"/>
      <c r="C203" s="229"/>
      <c r="D203" s="201" t="s">
        <v>155</v>
      </c>
      <c r="E203" s="230" t="s">
        <v>1</v>
      </c>
      <c r="F203" s="231" t="s">
        <v>174</v>
      </c>
      <c r="G203" s="229"/>
      <c r="H203" s="230" t="s">
        <v>1</v>
      </c>
      <c r="I203" s="232"/>
      <c r="J203" s="229"/>
      <c r="K203" s="229"/>
      <c r="L203" s="233"/>
      <c r="M203" s="234"/>
      <c r="N203" s="235"/>
      <c r="O203" s="235"/>
      <c r="P203" s="235"/>
      <c r="Q203" s="235"/>
      <c r="R203" s="235"/>
      <c r="S203" s="235"/>
      <c r="T203" s="236"/>
      <c r="AT203" s="237" t="s">
        <v>155</v>
      </c>
      <c r="AU203" s="237" t="s">
        <v>88</v>
      </c>
      <c r="AV203" s="15" t="s">
        <v>86</v>
      </c>
      <c r="AW203" s="15" t="s">
        <v>35</v>
      </c>
      <c r="AX203" s="15" t="s">
        <v>78</v>
      </c>
      <c r="AY203" s="237" t="s">
        <v>146</v>
      </c>
    </row>
    <row r="204" spans="1:65" s="15" customFormat="1">
      <c r="B204" s="228"/>
      <c r="C204" s="229"/>
      <c r="D204" s="201" t="s">
        <v>155</v>
      </c>
      <c r="E204" s="230" t="s">
        <v>1</v>
      </c>
      <c r="F204" s="231" t="s">
        <v>219</v>
      </c>
      <c r="G204" s="229"/>
      <c r="H204" s="230" t="s">
        <v>1</v>
      </c>
      <c r="I204" s="232"/>
      <c r="J204" s="229"/>
      <c r="K204" s="229"/>
      <c r="L204" s="233"/>
      <c r="M204" s="234"/>
      <c r="N204" s="235"/>
      <c r="O204" s="235"/>
      <c r="P204" s="235"/>
      <c r="Q204" s="235"/>
      <c r="R204" s="235"/>
      <c r="S204" s="235"/>
      <c r="T204" s="236"/>
      <c r="AT204" s="237" t="s">
        <v>155</v>
      </c>
      <c r="AU204" s="237" t="s">
        <v>88</v>
      </c>
      <c r="AV204" s="15" t="s">
        <v>86</v>
      </c>
      <c r="AW204" s="15" t="s">
        <v>35</v>
      </c>
      <c r="AX204" s="15" t="s">
        <v>78</v>
      </c>
      <c r="AY204" s="237" t="s">
        <v>146</v>
      </c>
    </row>
    <row r="205" spans="1:65" s="13" customFormat="1">
      <c r="B205" s="206"/>
      <c r="C205" s="207"/>
      <c r="D205" s="201" t="s">
        <v>155</v>
      </c>
      <c r="E205" s="208" t="s">
        <v>1</v>
      </c>
      <c r="F205" s="209" t="s">
        <v>220</v>
      </c>
      <c r="G205" s="207"/>
      <c r="H205" s="210">
        <v>9.6879999999999988</v>
      </c>
      <c r="I205" s="211"/>
      <c r="J205" s="207"/>
      <c r="K205" s="207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155</v>
      </c>
      <c r="AU205" s="216" t="s">
        <v>88</v>
      </c>
      <c r="AV205" s="13" t="s">
        <v>88</v>
      </c>
      <c r="AW205" s="13" t="s">
        <v>35</v>
      </c>
      <c r="AX205" s="13" t="s">
        <v>78</v>
      </c>
      <c r="AY205" s="216" t="s">
        <v>146</v>
      </c>
    </row>
    <row r="206" spans="1:65" s="13" customFormat="1">
      <c r="B206" s="206"/>
      <c r="C206" s="207"/>
      <c r="D206" s="201" t="s">
        <v>155</v>
      </c>
      <c r="E206" s="208" t="s">
        <v>1</v>
      </c>
      <c r="F206" s="209" t="s">
        <v>221</v>
      </c>
      <c r="G206" s="207"/>
      <c r="H206" s="210">
        <v>-3.5100000000000002</v>
      </c>
      <c r="I206" s="211"/>
      <c r="J206" s="207"/>
      <c r="K206" s="207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155</v>
      </c>
      <c r="AU206" s="216" t="s">
        <v>88</v>
      </c>
      <c r="AV206" s="13" t="s">
        <v>88</v>
      </c>
      <c r="AW206" s="13" t="s">
        <v>35</v>
      </c>
      <c r="AX206" s="13" t="s">
        <v>78</v>
      </c>
      <c r="AY206" s="216" t="s">
        <v>146</v>
      </c>
    </row>
    <row r="207" spans="1:65" s="13" customFormat="1">
      <c r="B207" s="206"/>
      <c r="C207" s="207"/>
      <c r="D207" s="201" t="s">
        <v>155</v>
      </c>
      <c r="E207" s="208" t="s">
        <v>1</v>
      </c>
      <c r="F207" s="209" t="s">
        <v>222</v>
      </c>
      <c r="G207" s="207"/>
      <c r="H207" s="210">
        <v>0.4</v>
      </c>
      <c r="I207" s="211"/>
      <c r="J207" s="207"/>
      <c r="K207" s="207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155</v>
      </c>
      <c r="AU207" s="216" t="s">
        <v>88</v>
      </c>
      <c r="AV207" s="13" t="s">
        <v>88</v>
      </c>
      <c r="AW207" s="13" t="s">
        <v>35</v>
      </c>
      <c r="AX207" s="13" t="s">
        <v>78</v>
      </c>
      <c r="AY207" s="216" t="s">
        <v>146</v>
      </c>
    </row>
    <row r="208" spans="1:65" s="14" customFormat="1">
      <c r="B208" s="217"/>
      <c r="C208" s="218"/>
      <c r="D208" s="201" t="s">
        <v>155</v>
      </c>
      <c r="E208" s="219" t="s">
        <v>1</v>
      </c>
      <c r="F208" s="220" t="s">
        <v>157</v>
      </c>
      <c r="G208" s="218"/>
      <c r="H208" s="221">
        <v>22.936999999999998</v>
      </c>
      <c r="I208" s="222"/>
      <c r="J208" s="218"/>
      <c r="K208" s="218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155</v>
      </c>
      <c r="AU208" s="227" t="s">
        <v>88</v>
      </c>
      <c r="AV208" s="14" t="s">
        <v>153</v>
      </c>
      <c r="AW208" s="14" t="s">
        <v>35</v>
      </c>
      <c r="AX208" s="14" t="s">
        <v>86</v>
      </c>
      <c r="AY208" s="227" t="s">
        <v>146</v>
      </c>
    </row>
    <row r="209" spans="1:65" s="2" customFormat="1" ht="21.75" customHeight="1">
      <c r="A209" s="34"/>
      <c r="B209" s="35"/>
      <c r="C209" s="187" t="s">
        <v>187</v>
      </c>
      <c r="D209" s="187" t="s">
        <v>149</v>
      </c>
      <c r="E209" s="188" t="s">
        <v>223</v>
      </c>
      <c r="F209" s="189" t="s">
        <v>224</v>
      </c>
      <c r="G209" s="190" t="s">
        <v>152</v>
      </c>
      <c r="H209" s="191">
        <v>2</v>
      </c>
      <c r="I209" s="192"/>
      <c r="J209" s="193">
        <f>ROUND(I209*H209,2)</f>
        <v>0</v>
      </c>
      <c r="K209" s="194"/>
      <c r="L209" s="39"/>
      <c r="M209" s="195" t="s">
        <v>1</v>
      </c>
      <c r="N209" s="196" t="s">
        <v>43</v>
      </c>
      <c r="O209" s="71"/>
      <c r="P209" s="197">
        <f>O209*H209</f>
        <v>0</v>
      </c>
      <c r="Q209" s="197">
        <v>0</v>
      </c>
      <c r="R209" s="197">
        <f>Q209*H209</f>
        <v>0</v>
      </c>
      <c r="S209" s="197">
        <v>0</v>
      </c>
      <c r="T209" s="19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9" t="s">
        <v>153</v>
      </c>
      <c r="AT209" s="199" t="s">
        <v>149</v>
      </c>
      <c r="AU209" s="199" t="s">
        <v>88</v>
      </c>
      <c r="AY209" s="17" t="s">
        <v>146</v>
      </c>
      <c r="BE209" s="200">
        <f>IF(N209="základní",J209,0)</f>
        <v>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17" t="s">
        <v>86</v>
      </c>
      <c r="BK209" s="200">
        <f>ROUND(I209*H209,2)</f>
        <v>0</v>
      </c>
      <c r="BL209" s="17" t="s">
        <v>153</v>
      </c>
      <c r="BM209" s="199" t="s">
        <v>225</v>
      </c>
    </row>
    <row r="210" spans="1:65" s="2" customFormat="1">
      <c r="A210" s="34"/>
      <c r="B210" s="35"/>
      <c r="C210" s="36"/>
      <c r="D210" s="201" t="s">
        <v>154</v>
      </c>
      <c r="E210" s="36"/>
      <c r="F210" s="202" t="s">
        <v>224</v>
      </c>
      <c r="G210" s="36"/>
      <c r="H210" s="36"/>
      <c r="I210" s="203"/>
      <c r="J210" s="36"/>
      <c r="K210" s="36"/>
      <c r="L210" s="39"/>
      <c r="M210" s="204"/>
      <c r="N210" s="205"/>
      <c r="O210" s="71"/>
      <c r="P210" s="71"/>
      <c r="Q210" s="71"/>
      <c r="R210" s="71"/>
      <c r="S210" s="71"/>
      <c r="T210" s="72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154</v>
      </c>
      <c r="AU210" s="17" t="s">
        <v>88</v>
      </c>
    </row>
    <row r="211" spans="1:65" s="13" customFormat="1">
      <c r="B211" s="206"/>
      <c r="C211" s="207"/>
      <c r="D211" s="201" t="s">
        <v>155</v>
      </c>
      <c r="E211" s="208" t="s">
        <v>1</v>
      </c>
      <c r="F211" s="209" t="s">
        <v>226</v>
      </c>
      <c r="G211" s="207"/>
      <c r="H211" s="210">
        <v>1</v>
      </c>
      <c r="I211" s="211"/>
      <c r="J211" s="207"/>
      <c r="K211" s="207"/>
      <c r="L211" s="212"/>
      <c r="M211" s="213"/>
      <c r="N211" s="214"/>
      <c r="O211" s="214"/>
      <c r="P211" s="214"/>
      <c r="Q211" s="214"/>
      <c r="R211" s="214"/>
      <c r="S211" s="214"/>
      <c r="T211" s="215"/>
      <c r="AT211" s="216" t="s">
        <v>155</v>
      </c>
      <c r="AU211" s="216" t="s">
        <v>88</v>
      </c>
      <c r="AV211" s="13" t="s">
        <v>88</v>
      </c>
      <c r="AW211" s="13" t="s">
        <v>35</v>
      </c>
      <c r="AX211" s="13" t="s">
        <v>78</v>
      </c>
      <c r="AY211" s="216" t="s">
        <v>146</v>
      </c>
    </row>
    <row r="212" spans="1:65" s="13" customFormat="1">
      <c r="B212" s="206"/>
      <c r="C212" s="207"/>
      <c r="D212" s="201" t="s">
        <v>155</v>
      </c>
      <c r="E212" s="208" t="s">
        <v>1</v>
      </c>
      <c r="F212" s="209" t="s">
        <v>227</v>
      </c>
      <c r="G212" s="207"/>
      <c r="H212" s="210">
        <v>1</v>
      </c>
      <c r="I212" s="211"/>
      <c r="J212" s="207"/>
      <c r="K212" s="207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155</v>
      </c>
      <c r="AU212" s="216" t="s">
        <v>88</v>
      </c>
      <c r="AV212" s="13" t="s">
        <v>88</v>
      </c>
      <c r="AW212" s="13" t="s">
        <v>35</v>
      </c>
      <c r="AX212" s="13" t="s">
        <v>78</v>
      </c>
      <c r="AY212" s="216" t="s">
        <v>146</v>
      </c>
    </row>
    <row r="213" spans="1:65" s="14" customFormat="1">
      <c r="B213" s="217"/>
      <c r="C213" s="218"/>
      <c r="D213" s="201" t="s">
        <v>155</v>
      </c>
      <c r="E213" s="219" t="s">
        <v>1</v>
      </c>
      <c r="F213" s="220" t="s">
        <v>157</v>
      </c>
      <c r="G213" s="218"/>
      <c r="H213" s="221">
        <v>2</v>
      </c>
      <c r="I213" s="222"/>
      <c r="J213" s="218"/>
      <c r="K213" s="218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155</v>
      </c>
      <c r="AU213" s="227" t="s">
        <v>88</v>
      </c>
      <c r="AV213" s="14" t="s">
        <v>153</v>
      </c>
      <c r="AW213" s="14" t="s">
        <v>35</v>
      </c>
      <c r="AX213" s="14" t="s">
        <v>86</v>
      </c>
      <c r="AY213" s="227" t="s">
        <v>146</v>
      </c>
    </row>
    <row r="214" spans="1:65" s="2" customFormat="1" ht="24.2" customHeight="1">
      <c r="A214" s="34"/>
      <c r="B214" s="35"/>
      <c r="C214" s="187" t="s">
        <v>228</v>
      </c>
      <c r="D214" s="187" t="s">
        <v>149</v>
      </c>
      <c r="E214" s="188" t="s">
        <v>229</v>
      </c>
      <c r="F214" s="189" t="s">
        <v>230</v>
      </c>
      <c r="G214" s="190" t="s">
        <v>163</v>
      </c>
      <c r="H214" s="191">
        <v>171.602</v>
      </c>
      <c r="I214" s="192"/>
      <c r="J214" s="193">
        <f>ROUND(I214*H214,2)</f>
        <v>0</v>
      </c>
      <c r="K214" s="194"/>
      <c r="L214" s="39"/>
      <c r="M214" s="195" t="s">
        <v>1</v>
      </c>
      <c r="N214" s="196" t="s">
        <v>43</v>
      </c>
      <c r="O214" s="71"/>
      <c r="P214" s="197">
        <f>O214*H214</f>
        <v>0</v>
      </c>
      <c r="Q214" s="197">
        <v>0</v>
      </c>
      <c r="R214" s="197">
        <f>Q214*H214</f>
        <v>0</v>
      </c>
      <c r="S214" s="197">
        <v>0</v>
      </c>
      <c r="T214" s="19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9" t="s">
        <v>153</v>
      </c>
      <c r="AT214" s="199" t="s">
        <v>149</v>
      </c>
      <c r="AU214" s="199" t="s">
        <v>88</v>
      </c>
      <c r="AY214" s="17" t="s">
        <v>146</v>
      </c>
      <c r="BE214" s="200">
        <f>IF(N214="základní",J214,0)</f>
        <v>0</v>
      </c>
      <c r="BF214" s="200">
        <f>IF(N214="snížená",J214,0)</f>
        <v>0</v>
      </c>
      <c r="BG214" s="200">
        <f>IF(N214="zákl. přenesená",J214,0)</f>
        <v>0</v>
      </c>
      <c r="BH214" s="200">
        <f>IF(N214="sníž. přenesená",J214,0)</f>
        <v>0</v>
      </c>
      <c r="BI214" s="200">
        <f>IF(N214="nulová",J214,0)</f>
        <v>0</v>
      </c>
      <c r="BJ214" s="17" t="s">
        <v>86</v>
      </c>
      <c r="BK214" s="200">
        <f>ROUND(I214*H214,2)</f>
        <v>0</v>
      </c>
      <c r="BL214" s="17" t="s">
        <v>153</v>
      </c>
      <c r="BM214" s="199" t="s">
        <v>231</v>
      </c>
    </row>
    <row r="215" spans="1:65" s="2" customFormat="1" ht="19.5">
      <c r="A215" s="34"/>
      <c r="B215" s="35"/>
      <c r="C215" s="36"/>
      <c r="D215" s="201" t="s">
        <v>154</v>
      </c>
      <c r="E215" s="36"/>
      <c r="F215" s="202" t="s">
        <v>230</v>
      </c>
      <c r="G215" s="36"/>
      <c r="H215" s="36"/>
      <c r="I215" s="203"/>
      <c r="J215" s="36"/>
      <c r="K215" s="36"/>
      <c r="L215" s="39"/>
      <c r="M215" s="204"/>
      <c r="N215" s="205"/>
      <c r="O215" s="71"/>
      <c r="P215" s="71"/>
      <c r="Q215" s="71"/>
      <c r="R215" s="71"/>
      <c r="S215" s="71"/>
      <c r="T215" s="72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154</v>
      </c>
      <c r="AU215" s="17" t="s">
        <v>88</v>
      </c>
    </row>
    <row r="216" spans="1:65" s="15" customFormat="1">
      <c r="B216" s="228"/>
      <c r="C216" s="229"/>
      <c r="D216" s="201" t="s">
        <v>155</v>
      </c>
      <c r="E216" s="230" t="s">
        <v>1</v>
      </c>
      <c r="F216" s="231" t="s">
        <v>232</v>
      </c>
      <c r="G216" s="229"/>
      <c r="H216" s="230" t="s">
        <v>1</v>
      </c>
      <c r="I216" s="232"/>
      <c r="J216" s="229"/>
      <c r="K216" s="229"/>
      <c r="L216" s="233"/>
      <c r="M216" s="234"/>
      <c r="N216" s="235"/>
      <c r="O216" s="235"/>
      <c r="P216" s="235"/>
      <c r="Q216" s="235"/>
      <c r="R216" s="235"/>
      <c r="S216" s="235"/>
      <c r="T216" s="236"/>
      <c r="AT216" s="237" t="s">
        <v>155</v>
      </c>
      <c r="AU216" s="237" t="s">
        <v>88</v>
      </c>
      <c r="AV216" s="15" t="s">
        <v>86</v>
      </c>
      <c r="AW216" s="15" t="s">
        <v>35</v>
      </c>
      <c r="AX216" s="15" t="s">
        <v>78</v>
      </c>
      <c r="AY216" s="237" t="s">
        <v>146</v>
      </c>
    </row>
    <row r="217" spans="1:65" s="13" customFormat="1">
      <c r="B217" s="206"/>
      <c r="C217" s="207"/>
      <c r="D217" s="201" t="s">
        <v>155</v>
      </c>
      <c r="E217" s="208" t="s">
        <v>1</v>
      </c>
      <c r="F217" s="209" t="s">
        <v>233</v>
      </c>
      <c r="G217" s="207"/>
      <c r="H217" s="210">
        <v>10.5</v>
      </c>
      <c r="I217" s="211"/>
      <c r="J217" s="207"/>
      <c r="K217" s="207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155</v>
      </c>
      <c r="AU217" s="216" t="s">
        <v>88</v>
      </c>
      <c r="AV217" s="13" t="s">
        <v>88</v>
      </c>
      <c r="AW217" s="13" t="s">
        <v>35</v>
      </c>
      <c r="AX217" s="13" t="s">
        <v>78</v>
      </c>
      <c r="AY217" s="216" t="s">
        <v>146</v>
      </c>
    </row>
    <row r="218" spans="1:65" s="13" customFormat="1">
      <c r="B218" s="206"/>
      <c r="C218" s="207"/>
      <c r="D218" s="201" t="s">
        <v>155</v>
      </c>
      <c r="E218" s="208" t="s">
        <v>1</v>
      </c>
      <c r="F218" s="209" t="s">
        <v>234</v>
      </c>
      <c r="G218" s="207"/>
      <c r="H218" s="210">
        <v>7.2799999999999994</v>
      </c>
      <c r="I218" s="211"/>
      <c r="J218" s="207"/>
      <c r="K218" s="207"/>
      <c r="L218" s="212"/>
      <c r="M218" s="213"/>
      <c r="N218" s="214"/>
      <c r="O218" s="214"/>
      <c r="P218" s="214"/>
      <c r="Q218" s="214"/>
      <c r="R218" s="214"/>
      <c r="S218" s="214"/>
      <c r="T218" s="215"/>
      <c r="AT218" s="216" t="s">
        <v>155</v>
      </c>
      <c r="AU218" s="216" t="s">
        <v>88</v>
      </c>
      <c r="AV218" s="13" t="s">
        <v>88</v>
      </c>
      <c r="AW218" s="13" t="s">
        <v>35</v>
      </c>
      <c r="AX218" s="13" t="s">
        <v>78</v>
      </c>
      <c r="AY218" s="216" t="s">
        <v>146</v>
      </c>
    </row>
    <row r="219" spans="1:65" s="13" customFormat="1">
      <c r="B219" s="206"/>
      <c r="C219" s="207"/>
      <c r="D219" s="201" t="s">
        <v>155</v>
      </c>
      <c r="E219" s="208" t="s">
        <v>1</v>
      </c>
      <c r="F219" s="209" t="s">
        <v>235</v>
      </c>
      <c r="G219" s="207"/>
      <c r="H219" s="210">
        <v>4.0250000000000004</v>
      </c>
      <c r="I219" s="211"/>
      <c r="J219" s="207"/>
      <c r="K219" s="207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155</v>
      </c>
      <c r="AU219" s="216" t="s">
        <v>88</v>
      </c>
      <c r="AV219" s="13" t="s">
        <v>88</v>
      </c>
      <c r="AW219" s="13" t="s">
        <v>35</v>
      </c>
      <c r="AX219" s="13" t="s">
        <v>78</v>
      </c>
      <c r="AY219" s="216" t="s">
        <v>146</v>
      </c>
    </row>
    <row r="220" spans="1:65" s="13" customFormat="1">
      <c r="B220" s="206"/>
      <c r="C220" s="207"/>
      <c r="D220" s="201" t="s">
        <v>155</v>
      </c>
      <c r="E220" s="208" t="s">
        <v>1</v>
      </c>
      <c r="F220" s="209" t="s">
        <v>236</v>
      </c>
      <c r="G220" s="207"/>
      <c r="H220" s="210">
        <v>29.716999999999992</v>
      </c>
      <c r="I220" s="211"/>
      <c r="J220" s="207"/>
      <c r="K220" s="207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155</v>
      </c>
      <c r="AU220" s="216" t="s">
        <v>88</v>
      </c>
      <c r="AV220" s="13" t="s">
        <v>88</v>
      </c>
      <c r="AW220" s="13" t="s">
        <v>35</v>
      </c>
      <c r="AX220" s="13" t="s">
        <v>78</v>
      </c>
      <c r="AY220" s="216" t="s">
        <v>146</v>
      </c>
    </row>
    <row r="221" spans="1:65" s="13" customFormat="1">
      <c r="B221" s="206"/>
      <c r="C221" s="207"/>
      <c r="D221" s="201" t="s">
        <v>155</v>
      </c>
      <c r="E221" s="208" t="s">
        <v>1</v>
      </c>
      <c r="F221" s="209" t="s">
        <v>237</v>
      </c>
      <c r="G221" s="207"/>
      <c r="H221" s="210">
        <v>16.239999999999998</v>
      </c>
      <c r="I221" s="211"/>
      <c r="J221" s="207"/>
      <c r="K221" s="207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155</v>
      </c>
      <c r="AU221" s="216" t="s">
        <v>88</v>
      </c>
      <c r="AV221" s="13" t="s">
        <v>88</v>
      </c>
      <c r="AW221" s="13" t="s">
        <v>35</v>
      </c>
      <c r="AX221" s="13" t="s">
        <v>78</v>
      </c>
      <c r="AY221" s="216" t="s">
        <v>146</v>
      </c>
    </row>
    <row r="222" spans="1:65" s="13" customFormat="1">
      <c r="B222" s="206"/>
      <c r="C222" s="207"/>
      <c r="D222" s="201" t="s">
        <v>155</v>
      </c>
      <c r="E222" s="208" t="s">
        <v>1</v>
      </c>
      <c r="F222" s="209" t="s">
        <v>238</v>
      </c>
      <c r="G222" s="207"/>
      <c r="H222" s="210">
        <v>103.84000000000002</v>
      </c>
      <c r="I222" s="211"/>
      <c r="J222" s="207"/>
      <c r="K222" s="207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155</v>
      </c>
      <c r="AU222" s="216" t="s">
        <v>88</v>
      </c>
      <c r="AV222" s="13" t="s">
        <v>88</v>
      </c>
      <c r="AW222" s="13" t="s">
        <v>35</v>
      </c>
      <c r="AX222" s="13" t="s">
        <v>78</v>
      </c>
      <c r="AY222" s="216" t="s">
        <v>146</v>
      </c>
    </row>
    <row r="223" spans="1:65" s="14" customFormat="1">
      <c r="B223" s="217"/>
      <c r="C223" s="218"/>
      <c r="D223" s="201" t="s">
        <v>155</v>
      </c>
      <c r="E223" s="219" t="s">
        <v>1</v>
      </c>
      <c r="F223" s="220" t="s">
        <v>157</v>
      </c>
      <c r="G223" s="218"/>
      <c r="H223" s="221">
        <v>171.602</v>
      </c>
      <c r="I223" s="222"/>
      <c r="J223" s="218"/>
      <c r="K223" s="218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155</v>
      </c>
      <c r="AU223" s="227" t="s">
        <v>88</v>
      </c>
      <c r="AV223" s="14" t="s">
        <v>153</v>
      </c>
      <c r="AW223" s="14" t="s">
        <v>35</v>
      </c>
      <c r="AX223" s="14" t="s">
        <v>86</v>
      </c>
      <c r="AY223" s="227" t="s">
        <v>146</v>
      </c>
    </row>
    <row r="224" spans="1:65" s="2" customFormat="1" ht="24.2" customHeight="1">
      <c r="A224" s="34"/>
      <c r="B224" s="35"/>
      <c r="C224" s="187" t="s">
        <v>193</v>
      </c>
      <c r="D224" s="187" t="s">
        <v>149</v>
      </c>
      <c r="E224" s="188" t="s">
        <v>239</v>
      </c>
      <c r="F224" s="189" t="s">
        <v>240</v>
      </c>
      <c r="G224" s="190" t="s">
        <v>163</v>
      </c>
      <c r="H224" s="191">
        <v>21.766999999999999</v>
      </c>
      <c r="I224" s="192"/>
      <c r="J224" s="193">
        <f>ROUND(I224*H224,2)</f>
        <v>0</v>
      </c>
      <c r="K224" s="194"/>
      <c r="L224" s="39"/>
      <c r="M224" s="195" t="s">
        <v>1</v>
      </c>
      <c r="N224" s="196" t="s">
        <v>43</v>
      </c>
      <c r="O224" s="71"/>
      <c r="P224" s="197">
        <f>O224*H224</f>
        <v>0</v>
      </c>
      <c r="Q224" s="197">
        <v>0</v>
      </c>
      <c r="R224" s="197">
        <f>Q224*H224</f>
        <v>0</v>
      </c>
      <c r="S224" s="197">
        <v>0</v>
      </c>
      <c r="T224" s="19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9" t="s">
        <v>153</v>
      </c>
      <c r="AT224" s="199" t="s">
        <v>149</v>
      </c>
      <c r="AU224" s="199" t="s">
        <v>88</v>
      </c>
      <c r="AY224" s="17" t="s">
        <v>146</v>
      </c>
      <c r="BE224" s="200">
        <f>IF(N224="základní",J224,0)</f>
        <v>0</v>
      </c>
      <c r="BF224" s="200">
        <f>IF(N224="snížená",J224,0)</f>
        <v>0</v>
      </c>
      <c r="BG224" s="200">
        <f>IF(N224="zákl. přenesená",J224,0)</f>
        <v>0</v>
      </c>
      <c r="BH224" s="200">
        <f>IF(N224="sníž. přenesená",J224,0)</f>
        <v>0</v>
      </c>
      <c r="BI224" s="200">
        <f>IF(N224="nulová",J224,0)</f>
        <v>0</v>
      </c>
      <c r="BJ224" s="17" t="s">
        <v>86</v>
      </c>
      <c r="BK224" s="200">
        <f>ROUND(I224*H224,2)</f>
        <v>0</v>
      </c>
      <c r="BL224" s="17" t="s">
        <v>153</v>
      </c>
      <c r="BM224" s="199" t="s">
        <v>241</v>
      </c>
    </row>
    <row r="225" spans="1:65" s="2" customFormat="1" ht="19.5">
      <c r="A225" s="34"/>
      <c r="B225" s="35"/>
      <c r="C225" s="36"/>
      <c r="D225" s="201" t="s">
        <v>154</v>
      </c>
      <c r="E225" s="36"/>
      <c r="F225" s="202" t="s">
        <v>240</v>
      </c>
      <c r="G225" s="36"/>
      <c r="H225" s="36"/>
      <c r="I225" s="203"/>
      <c r="J225" s="36"/>
      <c r="K225" s="36"/>
      <c r="L225" s="39"/>
      <c r="M225" s="204"/>
      <c r="N225" s="205"/>
      <c r="O225" s="71"/>
      <c r="P225" s="71"/>
      <c r="Q225" s="71"/>
      <c r="R225" s="71"/>
      <c r="S225" s="71"/>
      <c r="T225" s="72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154</v>
      </c>
      <c r="AU225" s="17" t="s">
        <v>88</v>
      </c>
    </row>
    <row r="226" spans="1:65" s="15" customFormat="1">
      <c r="B226" s="228"/>
      <c r="C226" s="229"/>
      <c r="D226" s="201" t="s">
        <v>155</v>
      </c>
      <c r="E226" s="230" t="s">
        <v>1</v>
      </c>
      <c r="F226" s="231" t="s">
        <v>171</v>
      </c>
      <c r="G226" s="229"/>
      <c r="H226" s="230" t="s">
        <v>1</v>
      </c>
      <c r="I226" s="232"/>
      <c r="J226" s="229"/>
      <c r="K226" s="229"/>
      <c r="L226" s="233"/>
      <c r="M226" s="234"/>
      <c r="N226" s="235"/>
      <c r="O226" s="235"/>
      <c r="P226" s="235"/>
      <c r="Q226" s="235"/>
      <c r="R226" s="235"/>
      <c r="S226" s="235"/>
      <c r="T226" s="236"/>
      <c r="AT226" s="237" t="s">
        <v>155</v>
      </c>
      <c r="AU226" s="237" t="s">
        <v>88</v>
      </c>
      <c r="AV226" s="15" t="s">
        <v>86</v>
      </c>
      <c r="AW226" s="15" t="s">
        <v>35</v>
      </c>
      <c r="AX226" s="15" t="s">
        <v>78</v>
      </c>
      <c r="AY226" s="237" t="s">
        <v>146</v>
      </c>
    </row>
    <row r="227" spans="1:65" s="15" customFormat="1">
      <c r="B227" s="228"/>
      <c r="C227" s="229"/>
      <c r="D227" s="201" t="s">
        <v>155</v>
      </c>
      <c r="E227" s="230" t="s">
        <v>1</v>
      </c>
      <c r="F227" s="231" t="s">
        <v>215</v>
      </c>
      <c r="G227" s="229"/>
      <c r="H227" s="230" t="s">
        <v>1</v>
      </c>
      <c r="I227" s="232"/>
      <c r="J227" s="229"/>
      <c r="K227" s="229"/>
      <c r="L227" s="233"/>
      <c r="M227" s="234"/>
      <c r="N227" s="235"/>
      <c r="O227" s="235"/>
      <c r="P227" s="235"/>
      <c r="Q227" s="235"/>
      <c r="R227" s="235"/>
      <c r="S227" s="235"/>
      <c r="T227" s="236"/>
      <c r="AT227" s="237" t="s">
        <v>155</v>
      </c>
      <c r="AU227" s="237" t="s">
        <v>88</v>
      </c>
      <c r="AV227" s="15" t="s">
        <v>86</v>
      </c>
      <c r="AW227" s="15" t="s">
        <v>35</v>
      </c>
      <c r="AX227" s="15" t="s">
        <v>78</v>
      </c>
      <c r="AY227" s="237" t="s">
        <v>146</v>
      </c>
    </row>
    <row r="228" spans="1:65" s="13" customFormat="1">
      <c r="B228" s="206"/>
      <c r="C228" s="207"/>
      <c r="D228" s="201" t="s">
        <v>155</v>
      </c>
      <c r="E228" s="208" t="s">
        <v>1</v>
      </c>
      <c r="F228" s="209" t="s">
        <v>216</v>
      </c>
      <c r="G228" s="207"/>
      <c r="H228" s="210">
        <v>21.411999999999999</v>
      </c>
      <c r="I228" s="211"/>
      <c r="J228" s="207"/>
      <c r="K228" s="207"/>
      <c r="L228" s="212"/>
      <c r="M228" s="213"/>
      <c r="N228" s="214"/>
      <c r="O228" s="214"/>
      <c r="P228" s="214"/>
      <c r="Q228" s="214"/>
      <c r="R228" s="214"/>
      <c r="S228" s="214"/>
      <c r="T228" s="215"/>
      <c r="AT228" s="216" t="s">
        <v>155</v>
      </c>
      <c r="AU228" s="216" t="s">
        <v>88</v>
      </c>
      <c r="AV228" s="13" t="s">
        <v>88</v>
      </c>
      <c r="AW228" s="13" t="s">
        <v>35</v>
      </c>
      <c r="AX228" s="13" t="s">
        <v>78</v>
      </c>
      <c r="AY228" s="216" t="s">
        <v>146</v>
      </c>
    </row>
    <row r="229" spans="1:65" s="13" customFormat="1">
      <c r="B229" s="206"/>
      <c r="C229" s="207"/>
      <c r="D229" s="201" t="s">
        <v>155</v>
      </c>
      <c r="E229" s="208" t="s">
        <v>1</v>
      </c>
      <c r="F229" s="209" t="s">
        <v>217</v>
      </c>
      <c r="G229" s="207"/>
      <c r="H229" s="210">
        <v>-8.5509999999999984</v>
      </c>
      <c r="I229" s="211"/>
      <c r="J229" s="207"/>
      <c r="K229" s="207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155</v>
      </c>
      <c r="AU229" s="216" t="s">
        <v>88</v>
      </c>
      <c r="AV229" s="13" t="s">
        <v>88</v>
      </c>
      <c r="AW229" s="13" t="s">
        <v>35</v>
      </c>
      <c r="AX229" s="13" t="s">
        <v>78</v>
      </c>
      <c r="AY229" s="216" t="s">
        <v>146</v>
      </c>
    </row>
    <row r="230" spans="1:65" s="13" customFormat="1">
      <c r="B230" s="206"/>
      <c r="C230" s="207"/>
      <c r="D230" s="201" t="s">
        <v>155</v>
      </c>
      <c r="E230" s="208" t="s">
        <v>1</v>
      </c>
      <c r="F230" s="209" t="s">
        <v>218</v>
      </c>
      <c r="G230" s="207"/>
      <c r="H230" s="210">
        <v>2.3280000000000003</v>
      </c>
      <c r="I230" s="211"/>
      <c r="J230" s="207"/>
      <c r="K230" s="207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155</v>
      </c>
      <c r="AU230" s="216" t="s">
        <v>88</v>
      </c>
      <c r="AV230" s="13" t="s">
        <v>88</v>
      </c>
      <c r="AW230" s="13" t="s">
        <v>35</v>
      </c>
      <c r="AX230" s="13" t="s">
        <v>78</v>
      </c>
      <c r="AY230" s="216" t="s">
        <v>146</v>
      </c>
    </row>
    <row r="231" spans="1:65" s="15" customFormat="1">
      <c r="B231" s="228"/>
      <c r="C231" s="229"/>
      <c r="D231" s="201" t="s">
        <v>155</v>
      </c>
      <c r="E231" s="230" t="s">
        <v>1</v>
      </c>
      <c r="F231" s="231" t="s">
        <v>174</v>
      </c>
      <c r="G231" s="229"/>
      <c r="H231" s="230" t="s">
        <v>1</v>
      </c>
      <c r="I231" s="232"/>
      <c r="J231" s="229"/>
      <c r="K231" s="229"/>
      <c r="L231" s="233"/>
      <c r="M231" s="234"/>
      <c r="N231" s="235"/>
      <c r="O231" s="235"/>
      <c r="P231" s="235"/>
      <c r="Q231" s="235"/>
      <c r="R231" s="235"/>
      <c r="S231" s="235"/>
      <c r="T231" s="236"/>
      <c r="AT231" s="237" t="s">
        <v>155</v>
      </c>
      <c r="AU231" s="237" t="s">
        <v>88</v>
      </c>
      <c r="AV231" s="15" t="s">
        <v>86</v>
      </c>
      <c r="AW231" s="15" t="s">
        <v>35</v>
      </c>
      <c r="AX231" s="15" t="s">
        <v>78</v>
      </c>
      <c r="AY231" s="237" t="s">
        <v>146</v>
      </c>
    </row>
    <row r="232" spans="1:65" s="15" customFormat="1">
      <c r="B232" s="228"/>
      <c r="C232" s="229"/>
      <c r="D232" s="201" t="s">
        <v>155</v>
      </c>
      <c r="E232" s="230" t="s">
        <v>1</v>
      </c>
      <c r="F232" s="231" t="s">
        <v>219</v>
      </c>
      <c r="G232" s="229"/>
      <c r="H232" s="230" t="s">
        <v>1</v>
      </c>
      <c r="I232" s="232"/>
      <c r="J232" s="229"/>
      <c r="K232" s="229"/>
      <c r="L232" s="233"/>
      <c r="M232" s="234"/>
      <c r="N232" s="235"/>
      <c r="O232" s="235"/>
      <c r="P232" s="235"/>
      <c r="Q232" s="235"/>
      <c r="R232" s="235"/>
      <c r="S232" s="235"/>
      <c r="T232" s="236"/>
      <c r="AT232" s="237" t="s">
        <v>155</v>
      </c>
      <c r="AU232" s="237" t="s">
        <v>88</v>
      </c>
      <c r="AV232" s="15" t="s">
        <v>86</v>
      </c>
      <c r="AW232" s="15" t="s">
        <v>35</v>
      </c>
      <c r="AX232" s="15" t="s">
        <v>78</v>
      </c>
      <c r="AY232" s="237" t="s">
        <v>146</v>
      </c>
    </row>
    <row r="233" spans="1:65" s="13" customFormat="1">
      <c r="B233" s="206"/>
      <c r="C233" s="207"/>
      <c r="D233" s="201" t="s">
        <v>155</v>
      </c>
      <c r="E233" s="208" t="s">
        <v>1</v>
      </c>
      <c r="F233" s="209" t="s">
        <v>220</v>
      </c>
      <c r="G233" s="207"/>
      <c r="H233" s="210">
        <v>9.6879999999999988</v>
      </c>
      <c r="I233" s="211"/>
      <c r="J233" s="207"/>
      <c r="K233" s="207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155</v>
      </c>
      <c r="AU233" s="216" t="s">
        <v>88</v>
      </c>
      <c r="AV233" s="13" t="s">
        <v>88</v>
      </c>
      <c r="AW233" s="13" t="s">
        <v>35</v>
      </c>
      <c r="AX233" s="13" t="s">
        <v>78</v>
      </c>
      <c r="AY233" s="216" t="s">
        <v>146</v>
      </c>
    </row>
    <row r="234" spans="1:65" s="13" customFormat="1">
      <c r="B234" s="206"/>
      <c r="C234" s="207"/>
      <c r="D234" s="201" t="s">
        <v>155</v>
      </c>
      <c r="E234" s="208" t="s">
        <v>1</v>
      </c>
      <c r="F234" s="209" t="s">
        <v>221</v>
      </c>
      <c r="G234" s="207"/>
      <c r="H234" s="210">
        <v>-3.5100000000000002</v>
      </c>
      <c r="I234" s="211"/>
      <c r="J234" s="207"/>
      <c r="K234" s="207"/>
      <c r="L234" s="212"/>
      <c r="M234" s="213"/>
      <c r="N234" s="214"/>
      <c r="O234" s="214"/>
      <c r="P234" s="214"/>
      <c r="Q234" s="214"/>
      <c r="R234" s="214"/>
      <c r="S234" s="214"/>
      <c r="T234" s="215"/>
      <c r="AT234" s="216" t="s">
        <v>155</v>
      </c>
      <c r="AU234" s="216" t="s">
        <v>88</v>
      </c>
      <c r="AV234" s="13" t="s">
        <v>88</v>
      </c>
      <c r="AW234" s="13" t="s">
        <v>35</v>
      </c>
      <c r="AX234" s="13" t="s">
        <v>78</v>
      </c>
      <c r="AY234" s="216" t="s">
        <v>146</v>
      </c>
    </row>
    <row r="235" spans="1:65" s="13" customFormat="1">
      <c r="B235" s="206"/>
      <c r="C235" s="207"/>
      <c r="D235" s="201" t="s">
        <v>155</v>
      </c>
      <c r="E235" s="208" t="s">
        <v>1</v>
      </c>
      <c r="F235" s="209" t="s">
        <v>222</v>
      </c>
      <c r="G235" s="207"/>
      <c r="H235" s="210">
        <v>0.4</v>
      </c>
      <c r="I235" s="211"/>
      <c r="J235" s="207"/>
      <c r="K235" s="207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155</v>
      </c>
      <c r="AU235" s="216" t="s">
        <v>88</v>
      </c>
      <c r="AV235" s="13" t="s">
        <v>88</v>
      </c>
      <c r="AW235" s="13" t="s">
        <v>35</v>
      </c>
      <c r="AX235" s="13" t="s">
        <v>78</v>
      </c>
      <c r="AY235" s="216" t="s">
        <v>146</v>
      </c>
    </row>
    <row r="236" spans="1:65" s="14" customFormat="1">
      <c r="B236" s="217"/>
      <c r="C236" s="218"/>
      <c r="D236" s="201" t="s">
        <v>155</v>
      </c>
      <c r="E236" s="219" t="s">
        <v>1</v>
      </c>
      <c r="F236" s="220" t="s">
        <v>157</v>
      </c>
      <c r="G236" s="218"/>
      <c r="H236" s="221">
        <v>21.766999999999996</v>
      </c>
      <c r="I236" s="222"/>
      <c r="J236" s="218"/>
      <c r="K236" s="218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155</v>
      </c>
      <c r="AU236" s="227" t="s">
        <v>88</v>
      </c>
      <c r="AV236" s="14" t="s">
        <v>153</v>
      </c>
      <c r="AW236" s="14" t="s">
        <v>35</v>
      </c>
      <c r="AX236" s="14" t="s">
        <v>86</v>
      </c>
      <c r="AY236" s="227" t="s">
        <v>146</v>
      </c>
    </row>
    <row r="237" spans="1:65" s="2" customFormat="1" ht="16.5" customHeight="1">
      <c r="A237" s="34"/>
      <c r="B237" s="35"/>
      <c r="C237" s="187" t="s">
        <v>8</v>
      </c>
      <c r="D237" s="187" t="s">
        <v>149</v>
      </c>
      <c r="E237" s="188" t="s">
        <v>242</v>
      </c>
      <c r="F237" s="189" t="s">
        <v>243</v>
      </c>
      <c r="G237" s="190" t="s">
        <v>180</v>
      </c>
      <c r="H237" s="191">
        <v>19.344000000000001</v>
      </c>
      <c r="I237" s="192"/>
      <c r="J237" s="193">
        <f>ROUND(I237*H237,2)</f>
        <v>0</v>
      </c>
      <c r="K237" s="194"/>
      <c r="L237" s="39"/>
      <c r="M237" s="195" t="s">
        <v>1</v>
      </c>
      <c r="N237" s="196" t="s">
        <v>43</v>
      </c>
      <c r="O237" s="71"/>
      <c r="P237" s="197">
        <f>O237*H237</f>
        <v>0</v>
      </c>
      <c r="Q237" s="197">
        <v>0</v>
      </c>
      <c r="R237" s="197">
        <f>Q237*H237</f>
        <v>0</v>
      </c>
      <c r="S237" s="197">
        <v>0</v>
      </c>
      <c r="T237" s="19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9" t="s">
        <v>153</v>
      </c>
      <c r="AT237" s="199" t="s">
        <v>149</v>
      </c>
      <c r="AU237" s="199" t="s">
        <v>88</v>
      </c>
      <c r="AY237" s="17" t="s">
        <v>146</v>
      </c>
      <c r="BE237" s="200">
        <f>IF(N237="základní",J237,0)</f>
        <v>0</v>
      </c>
      <c r="BF237" s="200">
        <f>IF(N237="snížená",J237,0)</f>
        <v>0</v>
      </c>
      <c r="BG237" s="200">
        <f>IF(N237="zákl. přenesená",J237,0)</f>
        <v>0</v>
      </c>
      <c r="BH237" s="200">
        <f>IF(N237="sníž. přenesená",J237,0)</f>
        <v>0</v>
      </c>
      <c r="BI237" s="200">
        <f>IF(N237="nulová",J237,0)</f>
        <v>0</v>
      </c>
      <c r="BJ237" s="17" t="s">
        <v>86</v>
      </c>
      <c r="BK237" s="200">
        <f>ROUND(I237*H237,2)</f>
        <v>0</v>
      </c>
      <c r="BL237" s="17" t="s">
        <v>153</v>
      </c>
      <c r="BM237" s="199" t="s">
        <v>244</v>
      </c>
    </row>
    <row r="238" spans="1:65" s="2" customFormat="1">
      <c r="A238" s="34"/>
      <c r="B238" s="35"/>
      <c r="C238" s="36"/>
      <c r="D238" s="201" t="s">
        <v>154</v>
      </c>
      <c r="E238" s="36"/>
      <c r="F238" s="202" t="s">
        <v>243</v>
      </c>
      <c r="G238" s="36"/>
      <c r="H238" s="36"/>
      <c r="I238" s="203"/>
      <c r="J238" s="36"/>
      <c r="K238" s="36"/>
      <c r="L238" s="39"/>
      <c r="M238" s="204"/>
      <c r="N238" s="205"/>
      <c r="O238" s="71"/>
      <c r="P238" s="71"/>
      <c r="Q238" s="71"/>
      <c r="R238" s="71"/>
      <c r="S238" s="71"/>
      <c r="T238" s="72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154</v>
      </c>
      <c r="AU238" s="17" t="s">
        <v>88</v>
      </c>
    </row>
    <row r="239" spans="1:65" s="15" customFormat="1">
      <c r="B239" s="228"/>
      <c r="C239" s="229"/>
      <c r="D239" s="201" t="s">
        <v>155</v>
      </c>
      <c r="E239" s="230" t="s">
        <v>1</v>
      </c>
      <c r="F239" s="231" t="s">
        <v>245</v>
      </c>
      <c r="G239" s="229"/>
      <c r="H239" s="230" t="s">
        <v>1</v>
      </c>
      <c r="I239" s="232"/>
      <c r="J239" s="229"/>
      <c r="K239" s="229"/>
      <c r="L239" s="233"/>
      <c r="M239" s="234"/>
      <c r="N239" s="235"/>
      <c r="O239" s="235"/>
      <c r="P239" s="235"/>
      <c r="Q239" s="235"/>
      <c r="R239" s="235"/>
      <c r="S239" s="235"/>
      <c r="T239" s="236"/>
      <c r="AT239" s="237" t="s">
        <v>155</v>
      </c>
      <c r="AU239" s="237" t="s">
        <v>88</v>
      </c>
      <c r="AV239" s="15" t="s">
        <v>86</v>
      </c>
      <c r="AW239" s="15" t="s">
        <v>35</v>
      </c>
      <c r="AX239" s="15" t="s">
        <v>78</v>
      </c>
      <c r="AY239" s="237" t="s">
        <v>146</v>
      </c>
    </row>
    <row r="240" spans="1:65" s="13" customFormat="1">
      <c r="B240" s="206"/>
      <c r="C240" s="207"/>
      <c r="D240" s="201" t="s">
        <v>155</v>
      </c>
      <c r="E240" s="208" t="s">
        <v>1</v>
      </c>
      <c r="F240" s="209" t="s">
        <v>246</v>
      </c>
      <c r="G240" s="207"/>
      <c r="H240" s="210">
        <v>1</v>
      </c>
      <c r="I240" s="211"/>
      <c r="J240" s="207"/>
      <c r="K240" s="207"/>
      <c r="L240" s="212"/>
      <c r="M240" s="213"/>
      <c r="N240" s="214"/>
      <c r="O240" s="214"/>
      <c r="P240" s="214"/>
      <c r="Q240" s="214"/>
      <c r="R240" s="214"/>
      <c r="S240" s="214"/>
      <c r="T240" s="215"/>
      <c r="AT240" s="216" t="s">
        <v>155</v>
      </c>
      <c r="AU240" s="216" t="s">
        <v>88</v>
      </c>
      <c r="AV240" s="13" t="s">
        <v>88</v>
      </c>
      <c r="AW240" s="13" t="s">
        <v>35</v>
      </c>
      <c r="AX240" s="13" t="s">
        <v>78</v>
      </c>
      <c r="AY240" s="216" t="s">
        <v>146</v>
      </c>
    </row>
    <row r="241" spans="1:65" s="13" customFormat="1">
      <c r="B241" s="206"/>
      <c r="C241" s="207"/>
      <c r="D241" s="201" t="s">
        <v>155</v>
      </c>
      <c r="E241" s="208" t="s">
        <v>1</v>
      </c>
      <c r="F241" s="209" t="s">
        <v>247</v>
      </c>
      <c r="G241" s="207"/>
      <c r="H241" s="210">
        <v>2</v>
      </c>
      <c r="I241" s="211"/>
      <c r="J241" s="207"/>
      <c r="K241" s="207"/>
      <c r="L241" s="212"/>
      <c r="M241" s="213"/>
      <c r="N241" s="214"/>
      <c r="O241" s="214"/>
      <c r="P241" s="214"/>
      <c r="Q241" s="214"/>
      <c r="R241" s="214"/>
      <c r="S241" s="214"/>
      <c r="T241" s="215"/>
      <c r="AT241" s="216" t="s">
        <v>155</v>
      </c>
      <c r="AU241" s="216" t="s">
        <v>88</v>
      </c>
      <c r="AV241" s="13" t="s">
        <v>88</v>
      </c>
      <c r="AW241" s="13" t="s">
        <v>35</v>
      </c>
      <c r="AX241" s="13" t="s">
        <v>78</v>
      </c>
      <c r="AY241" s="216" t="s">
        <v>146</v>
      </c>
    </row>
    <row r="242" spans="1:65" s="13" customFormat="1">
      <c r="B242" s="206"/>
      <c r="C242" s="207"/>
      <c r="D242" s="201" t="s">
        <v>155</v>
      </c>
      <c r="E242" s="208" t="s">
        <v>1</v>
      </c>
      <c r="F242" s="209" t="s">
        <v>248</v>
      </c>
      <c r="G242" s="207"/>
      <c r="H242" s="210">
        <v>3.12</v>
      </c>
      <c r="I242" s="211"/>
      <c r="J242" s="207"/>
      <c r="K242" s="207"/>
      <c r="L242" s="212"/>
      <c r="M242" s="213"/>
      <c r="N242" s="214"/>
      <c r="O242" s="214"/>
      <c r="P242" s="214"/>
      <c r="Q242" s="214"/>
      <c r="R242" s="214"/>
      <c r="S242" s="214"/>
      <c r="T242" s="215"/>
      <c r="AT242" s="216" t="s">
        <v>155</v>
      </c>
      <c r="AU242" s="216" t="s">
        <v>88</v>
      </c>
      <c r="AV242" s="13" t="s">
        <v>88</v>
      </c>
      <c r="AW242" s="13" t="s">
        <v>35</v>
      </c>
      <c r="AX242" s="13" t="s">
        <v>78</v>
      </c>
      <c r="AY242" s="216" t="s">
        <v>146</v>
      </c>
    </row>
    <row r="243" spans="1:65" s="13" customFormat="1">
      <c r="B243" s="206"/>
      <c r="C243" s="207"/>
      <c r="D243" s="201" t="s">
        <v>155</v>
      </c>
      <c r="E243" s="208" t="s">
        <v>1</v>
      </c>
      <c r="F243" s="209" t="s">
        <v>249</v>
      </c>
      <c r="G243" s="207"/>
      <c r="H243" s="210">
        <v>1</v>
      </c>
      <c r="I243" s="211"/>
      <c r="J243" s="207"/>
      <c r="K243" s="207"/>
      <c r="L243" s="212"/>
      <c r="M243" s="213"/>
      <c r="N243" s="214"/>
      <c r="O243" s="214"/>
      <c r="P243" s="214"/>
      <c r="Q243" s="214"/>
      <c r="R243" s="214"/>
      <c r="S243" s="214"/>
      <c r="T243" s="215"/>
      <c r="AT243" s="216" t="s">
        <v>155</v>
      </c>
      <c r="AU243" s="216" t="s">
        <v>88</v>
      </c>
      <c r="AV243" s="13" t="s">
        <v>88</v>
      </c>
      <c r="AW243" s="13" t="s">
        <v>35</v>
      </c>
      <c r="AX243" s="13" t="s">
        <v>78</v>
      </c>
      <c r="AY243" s="216" t="s">
        <v>146</v>
      </c>
    </row>
    <row r="244" spans="1:65" s="13" customFormat="1">
      <c r="B244" s="206"/>
      <c r="C244" s="207"/>
      <c r="D244" s="201" t="s">
        <v>155</v>
      </c>
      <c r="E244" s="208" t="s">
        <v>1</v>
      </c>
      <c r="F244" s="209" t="s">
        <v>250</v>
      </c>
      <c r="G244" s="207"/>
      <c r="H244" s="210">
        <v>2.5120000000000005</v>
      </c>
      <c r="I244" s="211"/>
      <c r="J244" s="207"/>
      <c r="K244" s="207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155</v>
      </c>
      <c r="AU244" s="216" t="s">
        <v>88</v>
      </c>
      <c r="AV244" s="13" t="s">
        <v>88</v>
      </c>
      <c r="AW244" s="13" t="s">
        <v>35</v>
      </c>
      <c r="AX244" s="13" t="s">
        <v>78</v>
      </c>
      <c r="AY244" s="216" t="s">
        <v>146</v>
      </c>
    </row>
    <row r="245" spans="1:65" s="13" customFormat="1">
      <c r="B245" s="206"/>
      <c r="C245" s="207"/>
      <c r="D245" s="201" t="s">
        <v>155</v>
      </c>
      <c r="E245" s="208" t="s">
        <v>1</v>
      </c>
      <c r="F245" s="209" t="s">
        <v>251</v>
      </c>
      <c r="G245" s="207"/>
      <c r="H245" s="210">
        <v>2.5120000000000005</v>
      </c>
      <c r="I245" s="211"/>
      <c r="J245" s="207"/>
      <c r="K245" s="207"/>
      <c r="L245" s="212"/>
      <c r="M245" s="213"/>
      <c r="N245" s="214"/>
      <c r="O245" s="214"/>
      <c r="P245" s="214"/>
      <c r="Q245" s="214"/>
      <c r="R245" s="214"/>
      <c r="S245" s="214"/>
      <c r="T245" s="215"/>
      <c r="AT245" s="216" t="s">
        <v>155</v>
      </c>
      <c r="AU245" s="216" t="s">
        <v>88</v>
      </c>
      <c r="AV245" s="13" t="s">
        <v>88</v>
      </c>
      <c r="AW245" s="13" t="s">
        <v>35</v>
      </c>
      <c r="AX245" s="13" t="s">
        <v>78</v>
      </c>
      <c r="AY245" s="216" t="s">
        <v>146</v>
      </c>
    </row>
    <row r="246" spans="1:65" s="13" customFormat="1">
      <c r="B246" s="206"/>
      <c r="C246" s="207"/>
      <c r="D246" s="201" t="s">
        <v>155</v>
      </c>
      <c r="E246" s="208" t="s">
        <v>1</v>
      </c>
      <c r="F246" s="209" t="s">
        <v>252</v>
      </c>
      <c r="G246" s="207"/>
      <c r="H246" s="210">
        <v>3.6</v>
      </c>
      <c r="I246" s="211"/>
      <c r="J246" s="207"/>
      <c r="K246" s="207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155</v>
      </c>
      <c r="AU246" s="216" t="s">
        <v>88</v>
      </c>
      <c r="AV246" s="13" t="s">
        <v>88</v>
      </c>
      <c r="AW246" s="13" t="s">
        <v>35</v>
      </c>
      <c r="AX246" s="13" t="s">
        <v>78</v>
      </c>
      <c r="AY246" s="216" t="s">
        <v>146</v>
      </c>
    </row>
    <row r="247" spans="1:65" s="13" customFormat="1">
      <c r="B247" s="206"/>
      <c r="C247" s="207"/>
      <c r="D247" s="201" t="s">
        <v>155</v>
      </c>
      <c r="E247" s="208" t="s">
        <v>1</v>
      </c>
      <c r="F247" s="209" t="s">
        <v>253</v>
      </c>
      <c r="G247" s="207"/>
      <c r="H247" s="210">
        <v>3.6</v>
      </c>
      <c r="I247" s="211"/>
      <c r="J247" s="207"/>
      <c r="K247" s="207"/>
      <c r="L247" s="212"/>
      <c r="M247" s="213"/>
      <c r="N247" s="214"/>
      <c r="O247" s="214"/>
      <c r="P247" s="214"/>
      <c r="Q247" s="214"/>
      <c r="R247" s="214"/>
      <c r="S247" s="214"/>
      <c r="T247" s="215"/>
      <c r="AT247" s="216" t="s">
        <v>155</v>
      </c>
      <c r="AU247" s="216" t="s">
        <v>88</v>
      </c>
      <c r="AV247" s="13" t="s">
        <v>88</v>
      </c>
      <c r="AW247" s="13" t="s">
        <v>35</v>
      </c>
      <c r="AX247" s="13" t="s">
        <v>78</v>
      </c>
      <c r="AY247" s="216" t="s">
        <v>146</v>
      </c>
    </row>
    <row r="248" spans="1:65" s="14" customFormat="1">
      <c r="B248" s="217"/>
      <c r="C248" s="218"/>
      <c r="D248" s="201" t="s">
        <v>155</v>
      </c>
      <c r="E248" s="219" t="s">
        <v>1</v>
      </c>
      <c r="F248" s="220" t="s">
        <v>157</v>
      </c>
      <c r="G248" s="218"/>
      <c r="H248" s="221">
        <v>19.344000000000001</v>
      </c>
      <c r="I248" s="222"/>
      <c r="J248" s="218"/>
      <c r="K248" s="218"/>
      <c r="L248" s="223"/>
      <c r="M248" s="224"/>
      <c r="N248" s="225"/>
      <c r="O248" s="225"/>
      <c r="P248" s="225"/>
      <c r="Q248" s="225"/>
      <c r="R248" s="225"/>
      <c r="S248" s="225"/>
      <c r="T248" s="226"/>
      <c r="AT248" s="227" t="s">
        <v>155</v>
      </c>
      <c r="AU248" s="227" t="s">
        <v>88</v>
      </c>
      <c r="AV248" s="14" t="s">
        <v>153</v>
      </c>
      <c r="AW248" s="14" t="s">
        <v>35</v>
      </c>
      <c r="AX248" s="14" t="s">
        <v>86</v>
      </c>
      <c r="AY248" s="227" t="s">
        <v>146</v>
      </c>
    </row>
    <row r="249" spans="1:65" s="2" customFormat="1" ht="24.2" customHeight="1">
      <c r="A249" s="34"/>
      <c r="B249" s="35"/>
      <c r="C249" s="187" t="s">
        <v>197</v>
      </c>
      <c r="D249" s="187" t="s">
        <v>149</v>
      </c>
      <c r="E249" s="188" t="s">
        <v>254</v>
      </c>
      <c r="F249" s="189" t="s">
        <v>255</v>
      </c>
      <c r="G249" s="190" t="s">
        <v>163</v>
      </c>
      <c r="H249" s="191">
        <v>13.510999999999999</v>
      </c>
      <c r="I249" s="192"/>
      <c r="J249" s="193">
        <f>ROUND(I249*H249,2)</f>
        <v>0</v>
      </c>
      <c r="K249" s="194"/>
      <c r="L249" s="39"/>
      <c r="M249" s="195" t="s">
        <v>1</v>
      </c>
      <c r="N249" s="196" t="s">
        <v>43</v>
      </c>
      <c r="O249" s="71"/>
      <c r="P249" s="197">
        <f>O249*H249</f>
        <v>0</v>
      </c>
      <c r="Q249" s="197">
        <v>0</v>
      </c>
      <c r="R249" s="197">
        <f>Q249*H249</f>
        <v>0</v>
      </c>
      <c r="S249" s="197">
        <v>0</v>
      </c>
      <c r="T249" s="19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9" t="s">
        <v>153</v>
      </c>
      <c r="AT249" s="199" t="s">
        <v>149</v>
      </c>
      <c r="AU249" s="199" t="s">
        <v>88</v>
      </c>
      <c r="AY249" s="17" t="s">
        <v>146</v>
      </c>
      <c r="BE249" s="200">
        <f>IF(N249="základní",J249,0)</f>
        <v>0</v>
      </c>
      <c r="BF249" s="200">
        <f>IF(N249="snížená",J249,0)</f>
        <v>0</v>
      </c>
      <c r="BG249" s="200">
        <f>IF(N249="zákl. přenesená",J249,0)</f>
        <v>0</v>
      </c>
      <c r="BH249" s="200">
        <f>IF(N249="sníž. přenesená",J249,0)</f>
        <v>0</v>
      </c>
      <c r="BI249" s="200">
        <f>IF(N249="nulová",J249,0)</f>
        <v>0</v>
      </c>
      <c r="BJ249" s="17" t="s">
        <v>86</v>
      </c>
      <c r="BK249" s="200">
        <f>ROUND(I249*H249,2)</f>
        <v>0</v>
      </c>
      <c r="BL249" s="17" t="s">
        <v>153</v>
      </c>
      <c r="BM249" s="199" t="s">
        <v>256</v>
      </c>
    </row>
    <row r="250" spans="1:65" s="2" customFormat="1">
      <c r="A250" s="34"/>
      <c r="B250" s="35"/>
      <c r="C250" s="36"/>
      <c r="D250" s="201" t="s">
        <v>154</v>
      </c>
      <c r="E250" s="36"/>
      <c r="F250" s="202" t="s">
        <v>255</v>
      </c>
      <c r="G250" s="36"/>
      <c r="H250" s="36"/>
      <c r="I250" s="203"/>
      <c r="J250" s="36"/>
      <c r="K250" s="36"/>
      <c r="L250" s="39"/>
      <c r="M250" s="204"/>
      <c r="N250" s="205"/>
      <c r="O250" s="71"/>
      <c r="P250" s="71"/>
      <c r="Q250" s="71"/>
      <c r="R250" s="71"/>
      <c r="S250" s="71"/>
      <c r="T250" s="72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154</v>
      </c>
      <c r="AU250" s="17" t="s">
        <v>88</v>
      </c>
    </row>
    <row r="251" spans="1:65" s="15" customFormat="1">
      <c r="B251" s="228"/>
      <c r="C251" s="229"/>
      <c r="D251" s="201" t="s">
        <v>155</v>
      </c>
      <c r="E251" s="230" t="s">
        <v>1</v>
      </c>
      <c r="F251" s="231" t="s">
        <v>171</v>
      </c>
      <c r="G251" s="229"/>
      <c r="H251" s="230" t="s">
        <v>1</v>
      </c>
      <c r="I251" s="232"/>
      <c r="J251" s="229"/>
      <c r="K251" s="229"/>
      <c r="L251" s="233"/>
      <c r="M251" s="234"/>
      <c r="N251" s="235"/>
      <c r="O251" s="235"/>
      <c r="P251" s="235"/>
      <c r="Q251" s="235"/>
      <c r="R251" s="235"/>
      <c r="S251" s="235"/>
      <c r="T251" s="236"/>
      <c r="AT251" s="237" t="s">
        <v>155</v>
      </c>
      <c r="AU251" s="237" t="s">
        <v>88</v>
      </c>
      <c r="AV251" s="15" t="s">
        <v>86</v>
      </c>
      <c r="AW251" s="15" t="s">
        <v>35</v>
      </c>
      <c r="AX251" s="15" t="s">
        <v>78</v>
      </c>
      <c r="AY251" s="237" t="s">
        <v>146</v>
      </c>
    </row>
    <row r="252" spans="1:65" s="13" customFormat="1">
      <c r="B252" s="206"/>
      <c r="C252" s="207"/>
      <c r="D252" s="201" t="s">
        <v>155</v>
      </c>
      <c r="E252" s="208" t="s">
        <v>1</v>
      </c>
      <c r="F252" s="209" t="s">
        <v>257</v>
      </c>
      <c r="G252" s="207"/>
      <c r="H252" s="210">
        <v>18.738</v>
      </c>
      <c r="I252" s="211"/>
      <c r="J252" s="207"/>
      <c r="K252" s="207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155</v>
      </c>
      <c r="AU252" s="216" t="s">
        <v>88</v>
      </c>
      <c r="AV252" s="13" t="s">
        <v>88</v>
      </c>
      <c r="AW252" s="13" t="s">
        <v>35</v>
      </c>
      <c r="AX252" s="13" t="s">
        <v>78</v>
      </c>
      <c r="AY252" s="216" t="s">
        <v>146</v>
      </c>
    </row>
    <row r="253" spans="1:65" s="13" customFormat="1">
      <c r="B253" s="206"/>
      <c r="C253" s="207"/>
      <c r="D253" s="201" t="s">
        <v>155</v>
      </c>
      <c r="E253" s="208" t="s">
        <v>1</v>
      </c>
      <c r="F253" s="209" t="s">
        <v>258</v>
      </c>
      <c r="G253" s="207"/>
      <c r="H253" s="210">
        <v>-5.7669999999999995</v>
      </c>
      <c r="I253" s="211"/>
      <c r="J253" s="207"/>
      <c r="K253" s="207"/>
      <c r="L253" s="212"/>
      <c r="M253" s="213"/>
      <c r="N253" s="214"/>
      <c r="O253" s="214"/>
      <c r="P253" s="214"/>
      <c r="Q253" s="214"/>
      <c r="R253" s="214"/>
      <c r="S253" s="214"/>
      <c r="T253" s="215"/>
      <c r="AT253" s="216" t="s">
        <v>155</v>
      </c>
      <c r="AU253" s="216" t="s">
        <v>88</v>
      </c>
      <c r="AV253" s="13" t="s">
        <v>88</v>
      </c>
      <c r="AW253" s="13" t="s">
        <v>35</v>
      </c>
      <c r="AX253" s="13" t="s">
        <v>78</v>
      </c>
      <c r="AY253" s="216" t="s">
        <v>146</v>
      </c>
    </row>
    <row r="254" spans="1:65" s="13" customFormat="1">
      <c r="B254" s="206"/>
      <c r="C254" s="207"/>
      <c r="D254" s="201" t="s">
        <v>155</v>
      </c>
      <c r="E254" s="208" t="s">
        <v>1</v>
      </c>
      <c r="F254" s="209" t="s">
        <v>259</v>
      </c>
      <c r="G254" s="207"/>
      <c r="H254" s="210">
        <v>0.54</v>
      </c>
      <c r="I254" s="211"/>
      <c r="J254" s="207"/>
      <c r="K254" s="207"/>
      <c r="L254" s="212"/>
      <c r="M254" s="213"/>
      <c r="N254" s="214"/>
      <c r="O254" s="214"/>
      <c r="P254" s="214"/>
      <c r="Q254" s="214"/>
      <c r="R254" s="214"/>
      <c r="S254" s="214"/>
      <c r="T254" s="215"/>
      <c r="AT254" s="216" t="s">
        <v>155</v>
      </c>
      <c r="AU254" s="216" t="s">
        <v>88</v>
      </c>
      <c r="AV254" s="13" t="s">
        <v>88</v>
      </c>
      <c r="AW254" s="13" t="s">
        <v>35</v>
      </c>
      <c r="AX254" s="13" t="s">
        <v>78</v>
      </c>
      <c r="AY254" s="216" t="s">
        <v>146</v>
      </c>
    </row>
    <row r="255" spans="1:65" s="14" customFormat="1">
      <c r="B255" s="217"/>
      <c r="C255" s="218"/>
      <c r="D255" s="201" t="s">
        <v>155</v>
      </c>
      <c r="E255" s="219" t="s">
        <v>1</v>
      </c>
      <c r="F255" s="220" t="s">
        <v>157</v>
      </c>
      <c r="G255" s="218"/>
      <c r="H255" s="221">
        <v>13.510999999999999</v>
      </c>
      <c r="I255" s="222"/>
      <c r="J255" s="218"/>
      <c r="K255" s="218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155</v>
      </c>
      <c r="AU255" s="227" t="s">
        <v>88</v>
      </c>
      <c r="AV255" s="14" t="s">
        <v>153</v>
      </c>
      <c r="AW255" s="14" t="s">
        <v>35</v>
      </c>
      <c r="AX255" s="14" t="s">
        <v>86</v>
      </c>
      <c r="AY255" s="227" t="s">
        <v>146</v>
      </c>
    </row>
    <row r="256" spans="1:65" s="2" customFormat="1" ht="24.2" customHeight="1">
      <c r="A256" s="34"/>
      <c r="B256" s="35"/>
      <c r="C256" s="187" t="s">
        <v>260</v>
      </c>
      <c r="D256" s="187" t="s">
        <v>149</v>
      </c>
      <c r="E256" s="188" t="s">
        <v>261</v>
      </c>
      <c r="F256" s="189" t="s">
        <v>262</v>
      </c>
      <c r="G256" s="190" t="s">
        <v>180</v>
      </c>
      <c r="H256" s="191">
        <v>30.72</v>
      </c>
      <c r="I256" s="192"/>
      <c r="J256" s="193">
        <f>ROUND(I256*H256,2)</f>
        <v>0</v>
      </c>
      <c r="K256" s="194"/>
      <c r="L256" s="39"/>
      <c r="M256" s="195" t="s">
        <v>1</v>
      </c>
      <c r="N256" s="196" t="s">
        <v>43</v>
      </c>
      <c r="O256" s="71"/>
      <c r="P256" s="197">
        <f>O256*H256</f>
        <v>0</v>
      </c>
      <c r="Q256" s="197">
        <v>0</v>
      </c>
      <c r="R256" s="197">
        <f>Q256*H256</f>
        <v>0</v>
      </c>
      <c r="S256" s="197">
        <v>0</v>
      </c>
      <c r="T256" s="19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9" t="s">
        <v>153</v>
      </c>
      <c r="AT256" s="199" t="s">
        <v>149</v>
      </c>
      <c r="AU256" s="199" t="s">
        <v>88</v>
      </c>
      <c r="AY256" s="17" t="s">
        <v>146</v>
      </c>
      <c r="BE256" s="200">
        <f>IF(N256="základní",J256,0)</f>
        <v>0</v>
      </c>
      <c r="BF256" s="200">
        <f>IF(N256="snížená",J256,0)</f>
        <v>0</v>
      </c>
      <c r="BG256" s="200">
        <f>IF(N256="zákl. přenesená",J256,0)</f>
        <v>0</v>
      </c>
      <c r="BH256" s="200">
        <f>IF(N256="sníž. přenesená",J256,0)</f>
        <v>0</v>
      </c>
      <c r="BI256" s="200">
        <f>IF(N256="nulová",J256,0)</f>
        <v>0</v>
      </c>
      <c r="BJ256" s="17" t="s">
        <v>86</v>
      </c>
      <c r="BK256" s="200">
        <f>ROUND(I256*H256,2)</f>
        <v>0</v>
      </c>
      <c r="BL256" s="17" t="s">
        <v>153</v>
      </c>
      <c r="BM256" s="199" t="s">
        <v>263</v>
      </c>
    </row>
    <row r="257" spans="1:65" s="2" customFormat="1" ht="19.5">
      <c r="A257" s="34"/>
      <c r="B257" s="35"/>
      <c r="C257" s="36"/>
      <c r="D257" s="201" t="s">
        <v>154</v>
      </c>
      <c r="E257" s="36"/>
      <c r="F257" s="202" t="s">
        <v>262</v>
      </c>
      <c r="G257" s="36"/>
      <c r="H257" s="36"/>
      <c r="I257" s="203"/>
      <c r="J257" s="36"/>
      <c r="K257" s="36"/>
      <c r="L257" s="39"/>
      <c r="M257" s="204"/>
      <c r="N257" s="205"/>
      <c r="O257" s="71"/>
      <c r="P257" s="71"/>
      <c r="Q257" s="71"/>
      <c r="R257" s="71"/>
      <c r="S257" s="71"/>
      <c r="T257" s="72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154</v>
      </c>
      <c r="AU257" s="17" t="s">
        <v>88</v>
      </c>
    </row>
    <row r="258" spans="1:65" s="15" customFormat="1">
      <c r="B258" s="228"/>
      <c r="C258" s="229"/>
      <c r="D258" s="201" t="s">
        <v>155</v>
      </c>
      <c r="E258" s="230" t="s">
        <v>1</v>
      </c>
      <c r="F258" s="231" t="s">
        <v>171</v>
      </c>
      <c r="G258" s="229"/>
      <c r="H258" s="230" t="s">
        <v>1</v>
      </c>
      <c r="I258" s="232"/>
      <c r="J258" s="229"/>
      <c r="K258" s="229"/>
      <c r="L258" s="233"/>
      <c r="M258" s="234"/>
      <c r="N258" s="235"/>
      <c r="O258" s="235"/>
      <c r="P258" s="235"/>
      <c r="Q258" s="235"/>
      <c r="R258" s="235"/>
      <c r="S258" s="235"/>
      <c r="T258" s="236"/>
      <c r="AT258" s="237" t="s">
        <v>155</v>
      </c>
      <c r="AU258" s="237" t="s">
        <v>88</v>
      </c>
      <c r="AV258" s="15" t="s">
        <v>86</v>
      </c>
      <c r="AW258" s="15" t="s">
        <v>35</v>
      </c>
      <c r="AX258" s="15" t="s">
        <v>78</v>
      </c>
      <c r="AY258" s="237" t="s">
        <v>146</v>
      </c>
    </row>
    <row r="259" spans="1:65" s="13" customFormat="1">
      <c r="B259" s="206"/>
      <c r="C259" s="207"/>
      <c r="D259" s="201" t="s">
        <v>155</v>
      </c>
      <c r="E259" s="208" t="s">
        <v>1</v>
      </c>
      <c r="F259" s="209" t="s">
        <v>264</v>
      </c>
      <c r="G259" s="207"/>
      <c r="H259" s="210">
        <v>22.72</v>
      </c>
      <c r="I259" s="211"/>
      <c r="J259" s="207"/>
      <c r="K259" s="207"/>
      <c r="L259" s="212"/>
      <c r="M259" s="213"/>
      <c r="N259" s="214"/>
      <c r="O259" s="214"/>
      <c r="P259" s="214"/>
      <c r="Q259" s="214"/>
      <c r="R259" s="214"/>
      <c r="S259" s="214"/>
      <c r="T259" s="215"/>
      <c r="AT259" s="216" t="s">
        <v>155</v>
      </c>
      <c r="AU259" s="216" t="s">
        <v>88</v>
      </c>
      <c r="AV259" s="13" t="s">
        <v>88</v>
      </c>
      <c r="AW259" s="13" t="s">
        <v>35</v>
      </c>
      <c r="AX259" s="13" t="s">
        <v>78</v>
      </c>
      <c r="AY259" s="216" t="s">
        <v>146</v>
      </c>
    </row>
    <row r="260" spans="1:65" s="15" customFormat="1">
      <c r="B260" s="228"/>
      <c r="C260" s="229"/>
      <c r="D260" s="201" t="s">
        <v>155</v>
      </c>
      <c r="E260" s="230" t="s">
        <v>1</v>
      </c>
      <c r="F260" s="231" t="s">
        <v>174</v>
      </c>
      <c r="G260" s="229"/>
      <c r="H260" s="230" t="s">
        <v>1</v>
      </c>
      <c r="I260" s="232"/>
      <c r="J260" s="229"/>
      <c r="K260" s="229"/>
      <c r="L260" s="233"/>
      <c r="M260" s="234"/>
      <c r="N260" s="235"/>
      <c r="O260" s="235"/>
      <c r="P260" s="235"/>
      <c r="Q260" s="235"/>
      <c r="R260" s="235"/>
      <c r="S260" s="235"/>
      <c r="T260" s="236"/>
      <c r="AT260" s="237" t="s">
        <v>155</v>
      </c>
      <c r="AU260" s="237" t="s">
        <v>88</v>
      </c>
      <c r="AV260" s="15" t="s">
        <v>86</v>
      </c>
      <c r="AW260" s="15" t="s">
        <v>35</v>
      </c>
      <c r="AX260" s="15" t="s">
        <v>78</v>
      </c>
      <c r="AY260" s="237" t="s">
        <v>146</v>
      </c>
    </row>
    <row r="261" spans="1:65" s="13" customFormat="1">
      <c r="B261" s="206"/>
      <c r="C261" s="207"/>
      <c r="D261" s="201" t="s">
        <v>155</v>
      </c>
      <c r="E261" s="208" t="s">
        <v>1</v>
      </c>
      <c r="F261" s="209" t="s">
        <v>265</v>
      </c>
      <c r="G261" s="207"/>
      <c r="H261" s="210">
        <v>8</v>
      </c>
      <c r="I261" s="211"/>
      <c r="J261" s="207"/>
      <c r="K261" s="207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155</v>
      </c>
      <c r="AU261" s="216" t="s">
        <v>88</v>
      </c>
      <c r="AV261" s="13" t="s">
        <v>88</v>
      </c>
      <c r="AW261" s="13" t="s">
        <v>35</v>
      </c>
      <c r="AX261" s="13" t="s">
        <v>78</v>
      </c>
      <c r="AY261" s="216" t="s">
        <v>146</v>
      </c>
    </row>
    <row r="262" spans="1:65" s="14" customFormat="1">
      <c r="B262" s="217"/>
      <c r="C262" s="218"/>
      <c r="D262" s="201" t="s">
        <v>155</v>
      </c>
      <c r="E262" s="219" t="s">
        <v>1</v>
      </c>
      <c r="F262" s="220" t="s">
        <v>157</v>
      </c>
      <c r="G262" s="218"/>
      <c r="H262" s="221">
        <v>30.72</v>
      </c>
      <c r="I262" s="222"/>
      <c r="J262" s="218"/>
      <c r="K262" s="218"/>
      <c r="L262" s="223"/>
      <c r="M262" s="224"/>
      <c r="N262" s="225"/>
      <c r="O262" s="225"/>
      <c r="P262" s="225"/>
      <c r="Q262" s="225"/>
      <c r="R262" s="225"/>
      <c r="S262" s="225"/>
      <c r="T262" s="226"/>
      <c r="AT262" s="227" t="s">
        <v>155</v>
      </c>
      <c r="AU262" s="227" t="s">
        <v>88</v>
      </c>
      <c r="AV262" s="14" t="s">
        <v>153</v>
      </c>
      <c r="AW262" s="14" t="s">
        <v>35</v>
      </c>
      <c r="AX262" s="14" t="s">
        <v>86</v>
      </c>
      <c r="AY262" s="227" t="s">
        <v>146</v>
      </c>
    </row>
    <row r="263" spans="1:65" s="2" customFormat="1" ht="16.5" customHeight="1">
      <c r="A263" s="34"/>
      <c r="B263" s="35"/>
      <c r="C263" s="238" t="s">
        <v>202</v>
      </c>
      <c r="D263" s="238" t="s">
        <v>266</v>
      </c>
      <c r="E263" s="239" t="s">
        <v>267</v>
      </c>
      <c r="F263" s="240" t="s">
        <v>268</v>
      </c>
      <c r="G263" s="241" t="s">
        <v>180</v>
      </c>
      <c r="H263" s="242">
        <v>32.256</v>
      </c>
      <c r="I263" s="243"/>
      <c r="J263" s="244">
        <f>ROUND(I263*H263,2)</f>
        <v>0</v>
      </c>
      <c r="K263" s="245"/>
      <c r="L263" s="246"/>
      <c r="M263" s="247" t="s">
        <v>1</v>
      </c>
      <c r="N263" s="248" t="s">
        <v>43</v>
      </c>
      <c r="O263" s="71"/>
      <c r="P263" s="197">
        <f>O263*H263</f>
        <v>0</v>
      </c>
      <c r="Q263" s="197">
        <v>0</v>
      </c>
      <c r="R263" s="197">
        <f>Q263*H263</f>
        <v>0</v>
      </c>
      <c r="S263" s="197">
        <v>0</v>
      </c>
      <c r="T263" s="19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9" t="s">
        <v>170</v>
      </c>
      <c r="AT263" s="199" t="s">
        <v>266</v>
      </c>
      <c r="AU263" s="199" t="s">
        <v>88</v>
      </c>
      <c r="AY263" s="17" t="s">
        <v>146</v>
      </c>
      <c r="BE263" s="200">
        <f>IF(N263="základní",J263,0)</f>
        <v>0</v>
      </c>
      <c r="BF263" s="200">
        <f>IF(N263="snížená",J263,0)</f>
        <v>0</v>
      </c>
      <c r="BG263" s="200">
        <f>IF(N263="zákl. přenesená",J263,0)</f>
        <v>0</v>
      </c>
      <c r="BH263" s="200">
        <f>IF(N263="sníž. přenesená",J263,0)</f>
        <v>0</v>
      </c>
      <c r="BI263" s="200">
        <f>IF(N263="nulová",J263,0)</f>
        <v>0</v>
      </c>
      <c r="BJ263" s="17" t="s">
        <v>86</v>
      </c>
      <c r="BK263" s="200">
        <f>ROUND(I263*H263,2)</f>
        <v>0</v>
      </c>
      <c r="BL263" s="17" t="s">
        <v>153</v>
      </c>
      <c r="BM263" s="199" t="s">
        <v>269</v>
      </c>
    </row>
    <row r="264" spans="1:65" s="2" customFormat="1">
      <c r="A264" s="34"/>
      <c r="B264" s="35"/>
      <c r="C264" s="36"/>
      <c r="D264" s="201" t="s">
        <v>154</v>
      </c>
      <c r="E264" s="36"/>
      <c r="F264" s="202" t="s">
        <v>268</v>
      </c>
      <c r="G264" s="36"/>
      <c r="H264" s="36"/>
      <c r="I264" s="203"/>
      <c r="J264" s="36"/>
      <c r="K264" s="36"/>
      <c r="L264" s="39"/>
      <c r="M264" s="204"/>
      <c r="N264" s="205"/>
      <c r="O264" s="71"/>
      <c r="P264" s="71"/>
      <c r="Q264" s="71"/>
      <c r="R264" s="71"/>
      <c r="S264" s="71"/>
      <c r="T264" s="72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154</v>
      </c>
      <c r="AU264" s="17" t="s">
        <v>88</v>
      </c>
    </row>
    <row r="265" spans="1:65" s="13" customFormat="1">
      <c r="B265" s="206"/>
      <c r="C265" s="207"/>
      <c r="D265" s="201" t="s">
        <v>155</v>
      </c>
      <c r="E265" s="208" t="s">
        <v>1</v>
      </c>
      <c r="F265" s="209" t="s">
        <v>270</v>
      </c>
      <c r="G265" s="207"/>
      <c r="H265" s="210">
        <v>32.256</v>
      </c>
      <c r="I265" s="211"/>
      <c r="J265" s="207"/>
      <c r="K265" s="207"/>
      <c r="L265" s="212"/>
      <c r="M265" s="213"/>
      <c r="N265" s="214"/>
      <c r="O265" s="214"/>
      <c r="P265" s="214"/>
      <c r="Q265" s="214"/>
      <c r="R265" s="214"/>
      <c r="S265" s="214"/>
      <c r="T265" s="215"/>
      <c r="AT265" s="216" t="s">
        <v>155</v>
      </c>
      <c r="AU265" s="216" t="s">
        <v>88</v>
      </c>
      <c r="AV265" s="13" t="s">
        <v>88</v>
      </c>
      <c r="AW265" s="13" t="s">
        <v>35</v>
      </c>
      <c r="AX265" s="13" t="s">
        <v>78</v>
      </c>
      <c r="AY265" s="216" t="s">
        <v>146</v>
      </c>
    </row>
    <row r="266" spans="1:65" s="14" customFormat="1">
      <c r="B266" s="217"/>
      <c r="C266" s="218"/>
      <c r="D266" s="201" t="s">
        <v>155</v>
      </c>
      <c r="E266" s="219" t="s">
        <v>1</v>
      </c>
      <c r="F266" s="220" t="s">
        <v>157</v>
      </c>
      <c r="G266" s="218"/>
      <c r="H266" s="221">
        <v>32.256</v>
      </c>
      <c r="I266" s="222"/>
      <c r="J266" s="218"/>
      <c r="K266" s="218"/>
      <c r="L266" s="223"/>
      <c r="M266" s="224"/>
      <c r="N266" s="225"/>
      <c r="O266" s="225"/>
      <c r="P266" s="225"/>
      <c r="Q266" s="225"/>
      <c r="R266" s="225"/>
      <c r="S266" s="225"/>
      <c r="T266" s="226"/>
      <c r="AT266" s="227" t="s">
        <v>155</v>
      </c>
      <c r="AU266" s="227" t="s">
        <v>88</v>
      </c>
      <c r="AV266" s="14" t="s">
        <v>153</v>
      </c>
      <c r="AW266" s="14" t="s">
        <v>35</v>
      </c>
      <c r="AX266" s="14" t="s">
        <v>86</v>
      </c>
      <c r="AY266" s="227" t="s">
        <v>146</v>
      </c>
    </row>
    <row r="267" spans="1:65" s="2" customFormat="1" ht="24.2" customHeight="1">
      <c r="A267" s="34"/>
      <c r="B267" s="35"/>
      <c r="C267" s="187" t="s">
        <v>271</v>
      </c>
      <c r="D267" s="187" t="s">
        <v>149</v>
      </c>
      <c r="E267" s="188" t="s">
        <v>272</v>
      </c>
      <c r="F267" s="189" t="s">
        <v>273</v>
      </c>
      <c r="G267" s="190" t="s">
        <v>152</v>
      </c>
      <c r="H267" s="191">
        <v>3</v>
      </c>
      <c r="I267" s="192"/>
      <c r="J267" s="193">
        <f>ROUND(I267*H267,2)</f>
        <v>0</v>
      </c>
      <c r="K267" s="194"/>
      <c r="L267" s="39"/>
      <c r="M267" s="195" t="s">
        <v>1</v>
      </c>
      <c r="N267" s="196" t="s">
        <v>43</v>
      </c>
      <c r="O267" s="71"/>
      <c r="P267" s="197">
        <f>O267*H267</f>
        <v>0</v>
      </c>
      <c r="Q267" s="197">
        <v>0</v>
      </c>
      <c r="R267" s="197">
        <f>Q267*H267</f>
        <v>0</v>
      </c>
      <c r="S267" s="197">
        <v>0</v>
      </c>
      <c r="T267" s="19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9" t="s">
        <v>153</v>
      </c>
      <c r="AT267" s="199" t="s">
        <v>149</v>
      </c>
      <c r="AU267" s="199" t="s">
        <v>88</v>
      </c>
      <c r="AY267" s="17" t="s">
        <v>146</v>
      </c>
      <c r="BE267" s="200">
        <f>IF(N267="základní",J267,0)</f>
        <v>0</v>
      </c>
      <c r="BF267" s="200">
        <f>IF(N267="snížená",J267,0)</f>
        <v>0</v>
      </c>
      <c r="BG267" s="200">
        <f>IF(N267="zákl. přenesená",J267,0)</f>
        <v>0</v>
      </c>
      <c r="BH267" s="200">
        <f>IF(N267="sníž. přenesená",J267,0)</f>
        <v>0</v>
      </c>
      <c r="BI267" s="200">
        <f>IF(N267="nulová",J267,0)</f>
        <v>0</v>
      </c>
      <c r="BJ267" s="17" t="s">
        <v>86</v>
      </c>
      <c r="BK267" s="200">
        <f>ROUND(I267*H267,2)</f>
        <v>0</v>
      </c>
      <c r="BL267" s="17" t="s">
        <v>153</v>
      </c>
      <c r="BM267" s="199" t="s">
        <v>274</v>
      </c>
    </row>
    <row r="268" spans="1:65" s="2" customFormat="1" ht="19.5">
      <c r="A268" s="34"/>
      <c r="B268" s="35"/>
      <c r="C268" s="36"/>
      <c r="D268" s="201" t="s">
        <v>154</v>
      </c>
      <c r="E268" s="36"/>
      <c r="F268" s="202" t="s">
        <v>273</v>
      </c>
      <c r="G268" s="36"/>
      <c r="H268" s="36"/>
      <c r="I268" s="203"/>
      <c r="J268" s="36"/>
      <c r="K268" s="36"/>
      <c r="L268" s="39"/>
      <c r="M268" s="204"/>
      <c r="N268" s="205"/>
      <c r="O268" s="71"/>
      <c r="P268" s="71"/>
      <c r="Q268" s="71"/>
      <c r="R268" s="71"/>
      <c r="S268" s="71"/>
      <c r="T268" s="72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154</v>
      </c>
      <c r="AU268" s="17" t="s">
        <v>88</v>
      </c>
    </row>
    <row r="269" spans="1:65" s="2" customFormat="1" ht="24.2" customHeight="1">
      <c r="A269" s="34"/>
      <c r="B269" s="35"/>
      <c r="C269" s="187" t="s">
        <v>206</v>
      </c>
      <c r="D269" s="187" t="s">
        <v>149</v>
      </c>
      <c r="E269" s="188" t="s">
        <v>275</v>
      </c>
      <c r="F269" s="189" t="s">
        <v>276</v>
      </c>
      <c r="G269" s="190" t="s">
        <v>163</v>
      </c>
      <c r="H269" s="191">
        <v>2.4750000000000001</v>
      </c>
      <c r="I269" s="192"/>
      <c r="J269" s="193">
        <f>ROUND(I269*H269,2)</f>
        <v>0</v>
      </c>
      <c r="K269" s="194"/>
      <c r="L269" s="39"/>
      <c r="M269" s="195" t="s">
        <v>1</v>
      </c>
      <c r="N269" s="196" t="s">
        <v>43</v>
      </c>
      <c r="O269" s="71"/>
      <c r="P269" s="197">
        <f>O269*H269</f>
        <v>0</v>
      </c>
      <c r="Q269" s="197">
        <v>0</v>
      </c>
      <c r="R269" s="197">
        <f>Q269*H269</f>
        <v>0</v>
      </c>
      <c r="S269" s="197">
        <v>0</v>
      </c>
      <c r="T269" s="19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9" t="s">
        <v>153</v>
      </c>
      <c r="AT269" s="199" t="s">
        <v>149</v>
      </c>
      <c r="AU269" s="199" t="s">
        <v>88</v>
      </c>
      <c r="AY269" s="17" t="s">
        <v>146</v>
      </c>
      <c r="BE269" s="200">
        <f>IF(N269="základní",J269,0)</f>
        <v>0</v>
      </c>
      <c r="BF269" s="200">
        <f>IF(N269="snížená",J269,0)</f>
        <v>0</v>
      </c>
      <c r="BG269" s="200">
        <f>IF(N269="zákl. přenesená",J269,0)</f>
        <v>0</v>
      </c>
      <c r="BH269" s="200">
        <f>IF(N269="sníž. přenesená",J269,0)</f>
        <v>0</v>
      </c>
      <c r="BI269" s="200">
        <f>IF(N269="nulová",J269,0)</f>
        <v>0</v>
      </c>
      <c r="BJ269" s="17" t="s">
        <v>86</v>
      </c>
      <c r="BK269" s="200">
        <f>ROUND(I269*H269,2)</f>
        <v>0</v>
      </c>
      <c r="BL269" s="17" t="s">
        <v>153</v>
      </c>
      <c r="BM269" s="199" t="s">
        <v>277</v>
      </c>
    </row>
    <row r="270" spans="1:65" s="2" customFormat="1" ht="19.5">
      <c r="A270" s="34"/>
      <c r="B270" s="35"/>
      <c r="C270" s="36"/>
      <c r="D270" s="201" t="s">
        <v>154</v>
      </c>
      <c r="E270" s="36"/>
      <c r="F270" s="202" t="s">
        <v>276</v>
      </c>
      <c r="G270" s="36"/>
      <c r="H270" s="36"/>
      <c r="I270" s="203"/>
      <c r="J270" s="36"/>
      <c r="K270" s="36"/>
      <c r="L270" s="39"/>
      <c r="M270" s="204"/>
      <c r="N270" s="205"/>
      <c r="O270" s="71"/>
      <c r="P270" s="71"/>
      <c r="Q270" s="71"/>
      <c r="R270" s="71"/>
      <c r="S270" s="71"/>
      <c r="T270" s="72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7" t="s">
        <v>154</v>
      </c>
      <c r="AU270" s="17" t="s">
        <v>88</v>
      </c>
    </row>
    <row r="271" spans="1:65" s="15" customFormat="1">
      <c r="B271" s="228"/>
      <c r="C271" s="229"/>
      <c r="D271" s="201" t="s">
        <v>155</v>
      </c>
      <c r="E271" s="230" t="s">
        <v>1</v>
      </c>
      <c r="F271" s="231" t="s">
        <v>278</v>
      </c>
      <c r="G271" s="229"/>
      <c r="H271" s="230" t="s">
        <v>1</v>
      </c>
      <c r="I271" s="232"/>
      <c r="J271" s="229"/>
      <c r="K271" s="229"/>
      <c r="L271" s="233"/>
      <c r="M271" s="234"/>
      <c r="N271" s="235"/>
      <c r="O271" s="235"/>
      <c r="P271" s="235"/>
      <c r="Q271" s="235"/>
      <c r="R271" s="235"/>
      <c r="S271" s="235"/>
      <c r="T271" s="236"/>
      <c r="AT271" s="237" t="s">
        <v>155</v>
      </c>
      <c r="AU271" s="237" t="s">
        <v>88</v>
      </c>
      <c r="AV271" s="15" t="s">
        <v>86</v>
      </c>
      <c r="AW271" s="15" t="s">
        <v>35</v>
      </c>
      <c r="AX271" s="15" t="s">
        <v>78</v>
      </c>
      <c r="AY271" s="237" t="s">
        <v>146</v>
      </c>
    </row>
    <row r="272" spans="1:65" s="13" customFormat="1">
      <c r="B272" s="206"/>
      <c r="C272" s="207"/>
      <c r="D272" s="201" t="s">
        <v>155</v>
      </c>
      <c r="E272" s="208" t="s">
        <v>1</v>
      </c>
      <c r="F272" s="209" t="s">
        <v>279</v>
      </c>
      <c r="G272" s="207"/>
      <c r="H272" s="210">
        <v>5.9849999999999994</v>
      </c>
      <c r="I272" s="211"/>
      <c r="J272" s="207"/>
      <c r="K272" s="207"/>
      <c r="L272" s="212"/>
      <c r="M272" s="213"/>
      <c r="N272" s="214"/>
      <c r="O272" s="214"/>
      <c r="P272" s="214"/>
      <c r="Q272" s="214"/>
      <c r="R272" s="214"/>
      <c r="S272" s="214"/>
      <c r="T272" s="215"/>
      <c r="AT272" s="216" t="s">
        <v>155</v>
      </c>
      <c r="AU272" s="216" t="s">
        <v>88</v>
      </c>
      <c r="AV272" s="13" t="s">
        <v>88</v>
      </c>
      <c r="AW272" s="13" t="s">
        <v>35</v>
      </c>
      <c r="AX272" s="13" t="s">
        <v>78</v>
      </c>
      <c r="AY272" s="216" t="s">
        <v>146</v>
      </c>
    </row>
    <row r="273" spans="1:65" s="13" customFormat="1">
      <c r="B273" s="206"/>
      <c r="C273" s="207"/>
      <c r="D273" s="201" t="s">
        <v>155</v>
      </c>
      <c r="E273" s="208" t="s">
        <v>1</v>
      </c>
      <c r="F273" s="209" t="s">
        <v>221</v>
      </c>
      <c r="G273" s="207"/>
      <c r="H273" s="210">
        <v>-3.5100000000000002</v>
      </c>
      <c r="I273" s="211"/>
      <c r="J273" s="207"/>
      <c r="K273" s="207"/>
      <c r="L273" s="212"/>
      <c r="M273" s="213"/>
      <c r="N273" s="214"/>
      <c r="O273" s="214"/>
      <c r="P273" s="214"/>
      <c r="Q273" s="214"/>
      <c r="R273" s="214"/>
      <c r="S273" s="214"/>
      <c r="T273" s="215"/>
      <c r="AT273" s="216" t="s">
        <v>155</v>
      </c>
      <c r="AU273" s="216" t="s">
        <v>88</v>
      </c>
      <c r="AV273" s="13" t="s">
        <v>88</v>
      </c>
      <c r="AW273" s="13" t="s">
        <v>35</v>
      </c>
      <c r="AX273" s="13" t="s">
        <v>78</v>
      </c>
      <c r="AY273" s="216" t="s">
        <v>146</v>
      </c>
    </row>
    <row r="274" spans="1:65" s="14" customFormat="1">
      <c r="B274" s="217"/>
      <c r="C274" s="218"/>
      <c r="D274" s="201" t="s">
        <v>155</v>
      </c>
      <c r="E274" s="219" t="s">
        <v>1</v>
      </c>
      <c r="F274" s="220" t="s">
        <v>157</v>
      </c>
      <c r="G274" s="218"/>
      <c r="H274" s="221">
        <v>2.4749999999999992</v>
      </c>
      <c r="I274" s="222"/>
      <c r="J274" s="218"/>
      <c r="K274" s="218"/>
      <c r="L274" s="223"/>
      <c r="M274" s="224"/>
      <c r="N274" s="225"/>
      <c r="O274" s="225"/>
      <c r="P274" s="225"/>
      <c r="Q274" s="225"/>
      <c r="R274" s="225"/>
      <c r="S274" s="225"/>
      <c r="T274" s="226"/>
      <c r="AT274" s="227" t="s">
        <v>155</v>
      </c>
      <c r="AU274" s="227" t="s">
        <v>88</v>
      </c>
      <c r="AV274" s="14" t="s">
        <v>153</v>
      </c>
      <c r="AW274" s="14" t="s">
        <v>35</v>
      </c>
      <c r="AX274" s="14" t="s">
        <v>86</v>
      </c>
      <c r="AY274" s="227" t="s">
        <v>146</v>
      </c>
    </row>
    <row r="275" spans="1:65" s="2" customFormat="1" ht="16.5" customHeight="1">
      <c r="A275" s="34"/>
      <c r="B275" s="35"/>
      <c r="C275" s="238" t="s">
        <v>7</v>
      </c>
      <c r="D275" s="238" t="s">
        <v>266</v>
      </c>
      <c r="E275" s="239" t="s">
        <v>280</v>
      </c>
      <c r="F275" s="240" t="s">
        <v>281</v>
      </c>
      <c r="G275" s="241" t="s">
        <v>163</v>
      </c>
      <c r="H275" s="242">
        <v>2.5249999999999999</v>
      </c>
      <c r="I275" s="243"/>
      <c r="J275" s="244">
        <f>ROUND(I275*H275,2)</f>
        <v>0</v>
      </c>
      <c r="K275" s="245"/>
      <c r="L275" s="246"/>
      <c r="M275" s="247" t="s">
        <v>1</v>
      </c>
      <c r="N275" s="248" t="s">
        <v>43</v>
      </c>
      <c r="O275" s="71"/>
      <c r="P275" s="197">
        <f>O275*H275</f>
        <v>0</v>
      </c>
      <c r="Q275" s="197">
        <v>0</v>
      </c>
      <c r="R275" s="197">
        <f>Q275*H275</f>
        <v>0</v>
      </c>
      <c r="S275" s="197">
        <v>0</v>
      </c>
      <c r="T275" s="19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9" t="s">
        <v>170</v>
      </c>
      <c r="AT275" s="199" t="s">
        <v>266</v>
      </c>
      <c r="AU275" s="199" t="s">
        <v>88</v>
      </c>
      <c r="AY275" s="17" t="s">
        <v>146</v>
      </c>
      <c r="BE275" s="200">
        <f>IF(N275="základní",J275,0)</f>
        <v>0</v>
      </c>
      <c r="BF275" s="200">
        <f>IF(N275="snížená",J275,0)</f>
        <v>0</v>
      </c>
      <c r="BG275" s="200">
        <f>IF(N275="zákl. přenesená",J275,0)</f>
        <v>0</v>
      </c>
      <c r="BH275" s="200">
        <f>IF(N275="sníž. přenesená",J275,0)</f>
        <v>0</v>
      </c>
      <c r="BI275" s="200">
        <f>IF(N275="nulová",J275,0)</f>
        <v>0</v>
      </c>
      <c r="BJ275" s="17" t="s">
        <v>86</v>
      </c>
      <c r="BK275" s="200">
        <f>ROUND(I275*H275,2)</f>
        <v>0</v>
      </c>
      <c r="BL275" s="17" t="s">
        <v>153</v>
      </c>
      <c r="BM275" s="199" t="s">
        <v>282</v>
      </c>
    </row>
    <row r="276" spans="1:65" s="2" customFormat="1">
      <c r="A276" s="34"/>
      <c r="B276" s="35"/>
      <c r="C276" s="36"/>
      <c r="D276" s="201" t="s">
        <v>154</v>
      </c>
      <c r="E276" s="36"/>
      <c r="F276" s="202" t="s">
        <v>281</v>
      </c>
      <c r="G276" s="36"/>
      <c r="H276" s="36"/>
      <c r="I276" s="203"/>
      <c r="J276" s="36"/>
      <c r="K276" s="36"/>
      <c r="L276" s="39"/>
      <c r="M276" s="204"/>
      <c r="N276" s="205"/>
      <c r="O276" s="71"/>
      <c r="P276" s="71"/>
      <c r="Q276" s="71"/>
      <c r="R276" s="71"/>
      <c r="S276" s="71"/>
      <c r="T276" s="72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154</v>
      </c>
      <c r="AU276" s="17" t="s">
        <v>88</v>
      </c>
    </row>
    <row r="277" spans="1:65" s="13" customFormat="1">
      <c r="B277" s="206"/>
      <c r="C277" s="207"/>
      <c r="D277" s="201" t="s">
        <v>155</v>
      </c>
      <c r="E277" s="208" t="s">
        <v>1</v>
      </c>
      <c r="F277" s="209" t="s">
        <v>283</v>
      </c>
      <c r="G277" s="207"/>
      <c r="H277" s="210">
        <v>2.5245000000000002</v>
      </c>
      <c r="I277" s="211"/>
      <c r="J277" s="207"/>
      <c r="K277" s="207"/>
      <c r="L277" s="212"/>
      <c r="M277" s="213"/>
      <c r="N277" s="214"/>
      <c r="O277" s="214"/>
      <c r="P277" s="214"/>
      <c r="Q277" s="214"/>
      <c r="R277" s="214"/>
      <c r="S277" s="214"/>
      <c r="T277" s="215"/>
      <c r="AT277" s="216" t="s">
        <v>155</v>
      </c>
      <c r="AU277" s="216" t="s">
        <v>88</v>
      </c>
      <c r="AV277" s="13" t="s">
        <v>88</v>
      </c>
      <c r="AW277" s="13" t="s">
        <v>35</v>
      </c>
      <c r="AX277" s="13" t="s">
        <v>78</v>
      </c>
      <c r="AY277" s="216" t="s">
        <v>146</v>
      </c>
    </row>
    <row r="278" spans="1:65" s="14" customFormat="1">
      <c r="B278" s="217"/>
      <c r="C278" s="218"/>
      <c r="D278" s="201" t="s">
        <v>155</v>
      </c>
      <c r="E278" s="219" t="s">
        <v>1</v>
      </c>
      <c r="F278" s="220" t="s">
        <v>157</v>
      </c>
      <c r="G278" s="218"/>
      <c r="H278" s="221">
        <v>2.5245000000000002</v>
      </c>
      <c r="I278" s="222"/>
      <c r="J278" s="218"/>
      <c r="K278" s="218"/>
      <c r="L278" s="223"/>
      <c r="M278" s="224"/>
      <c r="N278" s="225"/>
      <c r="O278" s="225"/>
      <c r="P278" s="225"/>
      <c r="Q278" s="225"/>
      <c r="R278" s="225"/>
      <c r="S278" s="225"/>
      <c r="T278" s="226"/>
      <c r="AT278" s="227" t="s">
        <v>155</v>
      </c>
      <c r="AU278" s="227" t="s">
        <v>88</v>
      </c>
      <c r="AV278" s="14" t="s">
        <v>153</v>
      </c>
      <c r="AW278" s="14" t="s">
        <v>35</v>
      </c>
      <c r="AX278" s="14" t="s">
        <v>86</v>
      </c>
      <c r="AY278" s="227" t="s">
        <v>146</v>
      </c>
    </row>
    <row r="279" spans="1:65" s="2" customFormat="1" ht="24.2" customHeight="1">
      <c r="A279" s="34"/>
      <c r="B279" s="35"/>
      <c r="C279" s="187" t="s">
        <v>212</v>
      </c>
      <c r="D279" s="187" t="s">
        <v>149</v>
      </c>
      <c r="E279" s="188" t="s">
        <v>284</v>
      </c>
      <c r="F279" s="189" t="s">
        <v>285</v>
      </c>
      <c r="G279" s="190" t="s">
        <v>163</v>
      </c>
      <c r="H279" s="191">
        <v>3.78</v>
      </c>
      <c r="I279" s="192"/>
      <c r="J279" s="193">
        <f>ROUND(I279*H279,2)</f>
        <v>0</v>
      </c>
      <c r="K279" s="194"/>
      <c r="L279" s="39"/>
      <c r="M279" s="195" t="s">
        <v>1</v>
      </c>
      <c r="N279" s="196" t="s">
        <v>43</v>
      </c>
      <c r="O279" s="71"/>
      <c r="P279" s="197">
        <f>O279*H279</f>
        <v>0</v>
      </c>
      <c r="Q279" s="197">
        <v>0</v>
      </c>
      <c r="R279" s="197">
        <f>Q279*H279</f>
        <v>0</v>
      </c>
      <c r="S279" s="197">
        <v>0</v>
      </c>
      <c r="T279" s="198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9" t="s">
        <v>153</v>
      </c>
      <c r="AT279" s="199" t="s">
        <v>149</v>
      </c>
      <c r="AU279" s="199" t="s">
        <v>88</v>
      </c>
      <c r="AY279" s="17" t="s">
        <v>146</v>
      </c>
      <c r="BE279" s="200">
        <f>IF(N279="základní",J279,0)</f>
        <v>0</v>
      </c>
      <c r="BF279" s="200">
        <f>IF(N279="snížená",J279,0)</f>
        <v>0</v>
      </c>
      <c r="BG279" s="200">
        <f>IF(N279="zákl. přenesená",J279,0)</f>
        <v>0</v>
      </c>
      <c r="BH279" s="200">
        <f>IF(N279="sníž. přenesená",J279,0)</f>
        <v>0</v>
      </c>
      <c r="BI279" s="200">
        <f>IF(N279="nulová",J279,0)</f>
        <v>0</v>
      </c>
      <c r="BJ279" s="17" t="s">
        <v>86</v>
      </c>
      <c r="BK279" s="200">
        <f>ROUND(I279*H279,2)</f>
        <v>0</v>
      </c>
      <c r="BL279" s="17" t="s">
        <v>153</v>
      </c>
      <c r="BM279" s="199" t="s">
        <v>286</v>
      </c>
    </row>
    <row r="280" spans="1:65" s="2" customFormat="1" ht="19.5">
      <c r="A280" s="34"/>
      <c r="B280" s="35"/>
      <c r="C280" s="36"/>
      <c r="D280" s="201" t="s">
        <v>154</v>
      </c>
      <c r="E280" s="36"/>
      <c r="F280" s="202" t="s">
        <v>285</v>
      </c>
      <c r="G280" s="36"/>
      <c r="H280" s="36"/>
      <c r="I280" s="203"/>
      <c r="J280" s="36"/>
      <c r="K280" s="36"/>
      <c r="L280" s="39"/>
      <c r="M280" s="204"/>
      <c r="N280" s="205"/>
      <c r="O280" s="71"/>
      <c r="P280" s="71"/>
      <c r="Q280" s="71"/>
      <c r="R280" s="71"/>
      <c r="S280" s="71"/>
      <c r="T280" s="72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7" t="s">
        <v>154</v>
      </c>
      <c r="AU280" s="17" t="s">
        <v>88</v>
      </c>
    </row>
    <row r="281" spans="1:65" s="15" customFormat="1">
      <c r="B281" s="228"/>
      <c r="C281" s="229"/>
      <c r="D281" s="201" t="s">
        <v>155</v>
      </c>
      <c r="E281" s="230" t="s">
        <v>1</v>
      </c>
      <c r="F281" s="231" t="s">
        <v>278</v>
      </c>
      <c r="G281" s="229"/>
      <c r="H281" s="230" t="s">
        <v>1</v>
      </c>
      <c r="I281" s="232"/>
      <c r="J281" s="229"/>
      <c r="K281" s="229"/>
      <c r="L281" s="233"/>
      <c r="M281" s="234"/>
      <c r="N281" s="235"/>
      <c r="O281" s="235"/>
      <c r="P281" s="235"/>
      <c r="Q281" s="235"/>
      <c r="R281" s="235"/>
      <c r="S281" s="235"/>
      <c r="T281" s="236"/>
      <c r="AT281" s="237" t="s">
        <v>155</v>
      </c>
      <c r="AU281" s="237" t="s">
        <v>88</v>
      </c>
      <c r="AV281" s="15" t="s">
        <v>86</v>
      </c>
      <c r="AW281" s="15" t="s">
        <v>35</v>
      </c>
      <c r="AX281" s="15" t="s">
        <v>78</v>
      </c>
      <c r="AY281" s="237" t="s">
        <v>146</v>
      </c>
    </row>
    <row r="282" spans="1:65" s="13" customFormat="1">
      <c r="B282" s="206"/>
      <c r="C282" s="207"/>
      <c r="D282" s="201" t="s">
        <v>155</v>
      </c>
      <c r="E282" s="208" t="s">
        <v>1</v>
      </c>
      <c r="F282" s="209" t="s">
        <v>287</v>
      </c>
      <c r="G282" s="207"/>
      <c r="H282" s="210">
        <v>3.7800000000000002</v>
      </c>
      <c r="I282" s="211"/>
      <c r="J282" s="207"/>
      <c r="K282" s="207"/>
      <c r="L282" s="212"/>
      <c r="M282" s="213"/>
      <c r="N282" s="214"/>
      <c r="O282" s="214"/>
      <c r="P282" s="214"/>
      <c r="Q282" s="214"/>
      <c r="R282" s="214"/>
      <c r="S282" s="214"/>
      <c r="T282" s="215"/>
      <c r="AT282" s="216" t="s">
        <v>155</v>
      </c>
      <c r="AU282" s="216" t="s">
        <v>88</v>
      </c>
      <c r="AV282" s="13" t="s">
        <v>88</v>
      </c>
      <c r="AW282" s="13" t="s">
        <v>35</v>
      </c>
      <c r="AX282" s="13" t="s">
        <v>78</v>
      </c>
      <c r="AY282" s="216" t="s">
        <v>146</v>
      </c>
    </row>
    <row r="283" spans="1:65" s="14" customFormat="1">
      <c r="B283" s="217"/>
      <c r="C283" s="218"/>
      <c r="D283" s="201" t="s">
        <v>155</v>
      </c>
      <c r="E283" s="219" t="s">
        <v>1</v>
      </c>
      <c r="F283" s="220" t="s">
        <v>157</v>
      </c>
      <c r="G283" s="218"/>
      <c r="H283" s="221">
        <v>3.7800000000000002</v>
      </c>
      <c r="I283" s="222"/>
      <c r="J283" s="218"/>
      <c r="K283" s="218"/>
      <c r="L283" s="223"/>
      <c r="M283" s="224"/>
      <c r="N283" s="225"/>
      <c r="O283" s="225"/>
      <c r="P283" s="225"/>
      <c r="Q283" s="225"/>
      <c r="R283" s="225"/>
      <c r="S283" s="225"/>
      <c r="T283" s="226"/>
      <c r="AT283" s="227" t="s">
        <v>155</v>
      </c>
      <c r="AU283" s="227" t="s">
        <v>88</v>
      </c>
      <c r="AV283" s="14" t="s">
        <v>153</v>
      </c>
      <c r="AW283" s="14" t="s">
        <v>35</v>
      </c>
      <c r="AX283" s="14" t="s">
        <v>86</v>
      </c>
      <c r="AY283" s="227" t="s">
        <v>146</v>
      </c>
    </row>
    <row r="284" spans="1:65" s="2" customFormat="1" ht="16.5" customHeight="1">
      <c r="A284" s="34"/>
      <c r="B284" s="35"/>
      <c r="C284" s="238" t="s">
        <v>288</v>
      </c>
      <c r="D284" s="238" t="s">
        <v>266</v>
      </c>
      <c r="E284" s="239" t="s">
        <v>289</v>
      </c>
      <c r="F284" s="240" t="s">
        <v>290</v>
      </c>
      <c r="G284" s="241" t="s">
        <v>163</v>
      </c>
      <c r="H284" s="242">
        <v>3.8559999999999999</v>
      </c>
      <c r="I284" s="243"/>
      <c r="J284" s="244">
        <f>ROUND(I284*H284,2)</f>
        <v>0</v>
      </c>
      <c r="K284" s="245"/>
      <c r="L284" s="246"/>
      <c r="M284" s="247" t="s">
        <v>1</v>
      </c>
      <c r="N284" s="248" t="s">
        <v>43</v>
      </c>
      <c r="O284" s="71"/>
      <c r="P284" s="197">
        <f>O284*H284</f>
        <v>0</v>
      </c>
      <c r="Q284" s="197">
        <v>0</v>
      </c>
      <c r="R284" s="197">
        <f>Q284*H284</f>
        <v>0</v>
      </c>
      <c r="S284" s="197">
        <v>0</v>
      </c>
      <c r="T284" s="19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9" t="s">
        <v>170</v>
      </c>
      <c r="AT284" s="199" t="s">
        <v>266</v>
      </c>
      <c r="AU284" s="199" t="s">
        <v>88</v>
      </c>
      <c r="AY284" s="17" t="s">
        <v>146</v>
      </c>
      <c r="BE284" s="200">
        <f>IF(N284="základní",J284,0)</f>
        <v>0</v>
      </c>
      <c r="BF284" s="200">
        <f>IF(N284="snížená",J284,0)</f>
        <v>0</v>
      </c>
      <c r="BG284" s="200">
        <f>IF(N284="zákl. přenesená",J284,0)</f>
        <v>0</v>
      </c>
      <c r="BH284" s="200">
        <f>IF(N284="sníž. přenesená",J284,0)</f>
        <v>0</v>
      </c>
      <c r="BI284" s="200">
        <f>IF(N284="nulová",J284,0)</f>
        <v>0</v>
      </c>
      <c r="BJ284" s="17" t="s">
        <v>86</v>
      </c>
      <c r="BK284" s="200">
        <f>ROUND(I284*H284,2)</f>
        <v>0</v>
      </c>
      <c r="BL284" s="17" t="s">
        <v>153</v>
      </c>
      <c r="BM284" s="199" t="s">
        <v>291</v>
      </c>
    </row>
    <row r="285" spans="1:65" s="2" customFormat="1">
      <c r="A285" s="34"/>
      <c r="B285" s="35"/>
      <c r="C285" s="36"/>
      <c r="D285" s="201" t="s">
        <v>154</v>
      </c>
      <c r="E285" s="36"/>
      <c r="F285" s="202" t="s">
        <v>290</v>
      </c>
      <c r="G285" s="36"/>
      <c r="H285" s="36"/>
      <c r="I285" s="203"/>
      <c r="J285" s="36"/>
      <c r="K285" s="36"/>
      <c r="L285" s="39"/>
      <c r="M285" s="204"/>
      <c r="N285" s="205"/>
      <c r="O285" s="71"/>
      <c r="P285" s="71"/>
      <c r="Q285" s="71"/>
      <c r="R285" s="71"/>
      <c r="S285" s="71"/>
      <c r="T285" s="72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154</v>
      </c>
      <c r="AU285" s="17" t="s">
        <v>88</v>
      </c>
    </row>
    <row r="286" spans="1:65" s="13" customFormat="1">
      <c r="B286" s="206"/>
      <c r="C286" s="207"/>
      <c r="D286" s="201" t="s">
        <v>155</v>
      </c>
      <c r="E286" s="208" t="s">
        <v>1</v>
      </c>
      <c r="F286" s="209" t="s">
        <v>292</v>
      </c>
      <c r="G286" s="207"/>
      <c r="H286" s="210">
        <v>3.8555999999999999</v>
      </c>
      <c r="I286" s="211"/>
      <c r="J286" s="207"/>
      <c r="K286" s="207"/>
      <c r="L286" s="212"/>
      <c r="M286" s="213"/>
      <c r="N286" s="214"/>
      <c r="O286" s="214"/>
      <c r="P286" s="214"/>
      <c r="Q286" s="214"/>
      <c r="R286" s="214"/>
      <c r="S286" s="214"/>
      <c r="T286" s="215"/>
      <c r="AT286" s="216" t="s">
        <v>155</v>
      </c>
      <c r="AU286" s="216" t="s">
        <v>88</v>
      </c>
      <c r="AV286" s="13" t="s">
        <v>88</v>
      </c>
      <c r="AW286" s="13" t="s">
        <v>35</v>
      </c>
      <c r="AX286" s="13" t="s">
        <v>78</v>
      </c>
      <c r="AY286" s="216" t="s">
        <v>146</v>
      </c>
    </row>
    <row r="287" spans="1:65" s="14" customFormat="1">
      <c r="B287" s="217"/>
      <c r="C287" s="218"/>
      <c r="D287" s="201" t="s">
        <v>155</v>
      </c>
      <c r="E287" s="219" t="s">
        <v>1</v>
      </c>
      <c r="F287" s="220" t="s">
        <v>157</v>
      </c>
      <c r="G287" s="218"/>
      <c r="H287" s="221">
        <v>3.8555999999999999</v>
      </c>
      <c r="I287" s="222"/>
      <c r="J287" s="218"/>
      <c r="K287" s="218"/>
      <c r="L287" s="223"/>
      <c r="M287" s="224"/>
      <c r="N287" s="225"/>
      <c r="O287" s="225"/>
      <c r="P287" s="225"/>
      <c r="Q287" s="225"/>
      <c r="R287" s="225"/>
      <c r="S287" s="225"/>
      <c r="T287" s="226"/>
      <c r="AT287" s="227" t="s">
        <v>155</v>
      </c>
      <c r="AU287" s="227" t="s">
        <v>88</v>
      </c>
      <c r="AV287" s="14" t="s">
        <v>153</v>
      </c>
      <c r="AW287" s="14" t="s">
        <v>35</v>
      </c>
      <c r="AX287" s="14" t="s">
        <v>86</v>
      </c>
      <c r="AY287" s="227" t="s">
        <v>146</v>
      </c>
    </row>
    <row r="288" spans="1:65" s="2" customFormat="1" ht="24.2" customHeight="1">
      <c r="A288" s="34"/>
      <c r="B288" s="35"/>
      <c r="C288" s="187" t="s">
        <v>225</v>
      </c>
      <c r="D288" s="187" t="s">
        <v>149</v>
      </c>
      <c r="E288" s="188" t="s">
        <v>293</v>
      </c>
      <c r="F288" s="189" t="s">
        <v>294</v>
      </c>
      <c r="G288" s="190" t="s">
        <v>180</v>
      </c>
      <c r="H288" s="191">
        <v>0.14000000000000001</v>
      </c>
      <c r="I288" s="192"/>
      <c r="J288" s="193">
        <f>ROUND(I288*H288,2)</f>
        <v>0</v>
      </c>
      <c r="K288" s="194"/>
      <c r="L288" s="39"/>
      <c r="M288" s="195" t="s">
        <v>1</v>
      </c>
      <c r="N288" s="196" t="s">
        <v>43</v>
      </c>
      <c r="O288" s="71"/>
      <c r="P288" s="197">
        <f>O288*H288</f>
        <v>0</v>
      </c>
      <c r="Q288" s="197">
        <v>0</v>
      </c>
      <c r="R288" s="197">
        <f>Q288*H288</f>
        <v>0</v>
      </c>
      <c r="S288" s="197">
        <v>0</v>
      </c>
      <c r="T288" s="198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9" t="s">
        <v>153</v>
      </c>
      <c r="AT288" s="199" t="s">
        <v>149</v>
      </c>
      <c r="AU288" s="199" t="s">
        <v>88</v>
      </c>
      <c r="AY288" s="17" t="s">
        <v>146</v>
      </c>
      <c r="BE288" s="200">
        <f>IF(N288="základní",J288,0)</f>
        <v>0</v>
      </c>
      <c r="BF288" s="200">
        <f>IF(N288="snížená",J288,0)</f>
        <v>0</v>
      </c>
      <c r="BG288" s="200">
        <f>IF(N288="zákl. přenesená",J288,0)</f>
        <v>0</v>
      </c>
      <c r="BH288" s="200">
        <f>IF(N288="sníž. přenesená",J288,0)</f>
        <v>0</v>
      </c>
      <c r="BI288" s="200">
        <f>IF(N288="nulová",J288,0)</f>
        <v>0</v>
      </c>
      <c r="BJ288" s="17" t="s">
        <v>86</v>
      </c>
      <c r="BK288" s="200">
        <f>ROUND(I288*H288,2)</f>
        <v>0</v>
      </c>
      <c r="BL288" s="17" t="s">
        <v>153</v>
      </c>
      <c r="BM288" s="199" t="s">
        <v>295</v>
      </c>
    </row>
    <row r="289" spans="1:65" s="2" customFormat="1" ht="19.5">
      <c r="A289" s="34"/>
      <c r="B289" s="35"/>
      <c r="C289" s="36"/>
      <c r="D289" s="201" t="s">
        <v>154</v>
      </c>
      <c r="E289" s="36"/>
      <c r="F289" s="202" t="s">
        <v>294</v>
      </c>
      <c r="G289" s="36"/>
      <c r="H289" s="36"/>
      <c r="I289" s="203"/>
      <c r="J289" s="36"/>
      <c r="K289" s="36"/>
      <c r="L289" s="39"/>
      <c r="M289" s="204"/>
      <c r="N289" s="205"/>
      <c r="O289" s="71"/>
      <c r="P289" s="71"/>
      <c r="Q289" s="71"/>
      <c r="R289" s="71"/>
      <c r="S289" s="71"/>
      <c r="T289" s="72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7" t="s">
        <v>154</v>
      </c>
      <c r="AU289" s="17" t="s">
        <v>88</v>
      </c>
    </row>
    <row r="290" spans="1:65" s="15" customFormat="1">
      <c r="B290" s="228"/>
      <c r="C290" s="229"/>
      <c r="D290" s="201" t="s">
        <v>155</v>
      </c>
      <c r="E290" s="230" t="s">
        <v>1</v>
      </c>
      <c r="F290" s="231" t="s">
        <v>174</v>
      </c>
      <c r="G290" s="229"/>
      <c r="H290" s="230" t="s">
        <v>1</v>
      </c>
      <c r="I290" s="232"/>
      <c r="J290" s="229"/>
      <c r="K290" s="229"/>
      <c r="L290" s="233"/>
      <c r="M290" s="234"/>
      <c r="N290" s="235"/>
      <c r="O290" s="235"/>
      <c r="P290" s="235"/>
      <c r="Q290" s="235"/>
      <c r="R290" s="235"/>
      <c r="S290" s="235"/>
      <c r="T290" s="236"/>
      <c r="AT290" s="237" t="s">
        <v>155</v>
      </c>
      <c r="AU290" s="237" t="s">
        <v>88</v>
      </c>
      <c r="AV290" s="15" t="s">
        <v>86</v>
      </c>
      <c r="AW290" s="15" t="s">
        <v>35</v>
      </c>
      <c r="AX290" s="15" t="s">
        <v>78</v>
      </c>
      <c r="AY290" s="237" t="s">
        <v>146</v>
      </c>
    </row>
    <row r="291" spans="1:65" s="13" customFormat="1">
      <c r="B291" s="206"/>
      <c r="C291" s="207"/>
      <c r="D291" s="201" t="s">
        <v>155</v>
      </c>
      <c r="E291" s="208" t="s">
        <v>1</v>
      </c>
      <c r="F291" s="209" t="s">
        <v>296</v>
      </c>
      <c r="G291" s="207"/>
      <c r="H291" s="210">
        <v>0.13999999999999999</v>
      </c>
      <c r="I291" s="211"/>
      <c r="J291" s="207"/>
      <c r="K291" s="207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155</v>
      </c>
      <c r="AU291" s="216" t="s">
        <v>88</v>
      </c>
      <c r="AV291" s="13" t="s">
        <v>88</v>
      </c>
      <c r="AW291" s="13" t="s">
        <v>35</v>
      </c>
      <c r="AX291" s="13" t="s">
        <v>78</v>
      </c>
      <c r="AY291" s="216" t="s">
        <v>146</v>
      </c>
    </row>
    <row r="292" spans="1:65" s="14" customFormat="1">
      <c r="B292" s="217"/>
      <c r="C292" s="218"/>
      <c r="D292" s="201" t="s">
        <v>155</v>
      </c>
      <c r="E292" s="219" t="s">
        <v>1</v>
      </c>
      <c r="F292" s="220" t="s">
        <v>157</v>
      </c>
      <c r="G292" s="218"/>
      <c r="H292" s="221">
        <v>0.13999999999999999</v>
      </c>
      <c r="I292" s="222"/>
      <c r="J292" s="218"/>
      <c r="K292" s="218"/>
      <c r="L292" s="223"/>
      <c r="M292" s="224"/>
      <c r="N292" s="225"/>
      <c r="O292" s="225"/>
      <c r="P292" s="225"/>
      <c r="Q292" s="225"/>
      <c r="R292" s="225"/>
      <c r="S292" s="225"/>
      <c r="T292" s="226"/>
      <c r="AT292" s="227" t="s">
        <v>155</v>
      </c>
      <c r="AU292" s="227" t="s">
        <v>88</v>
      </c>
      <c r="AV292" s="14" t="s">
        <v>153</v>
      </c>
      <c r="AW292" s="14" t="s">
        <v>35</v>
      </c>
      <c r="AX292" s="14" t="s">
        <v>86</v>
      </c>
      <c r="AY292" s="227" t="s">
        <v>146</v>
      </c>
    </row>
    <row r="293" spans="1:65" s="2" customFormat="1" ht="16.5" customHeight="1">
      <c r="A293" s="34"/>
      <c r="B293" s="35"/>
      <c r="C293" s="238" t="s">
        <v>297</v>
      </c>
      <c r="D293" s="238" t="s">
        <v>266</v>
      </c>
      <c r="E293" s="239" t="s">
        <v>298</v>
      </c>
      <c r="F293" s="240" t="s">
        <v>299</v>
      </c>
      <c r="G293" s="241" t="s">
        <v>163</v>
      </c>
      <c r="H293" s="242">
        <v>0.154</v>
      </c>
      <c r="I293" s="243"/>
      <c r="J293" s="244">
        <f>ROUND(I293*H293,2)</f>
        <v>0</v>
      </c>
      <c r="K293" s="245"/>
      <c r="L293" s="246"/>
      <c r="M293" s="247" t="s">
        <v>1</v>
      </c>
      <c r="N293" s="248" t="s">
        <v>43</v>
      </c>
      <c r="O293" s="71"/>
      <c r="P293" s="197">
        <f>O293*H293</f>
        <v>0</v>
      </c>
      <c r="Q293" s="197">
        <v>0</v>
      </c>
      <c r="R293" s="197">
        <f>Q293*H293</f>
        <v>0</v>
      </c>
      <c r="S293" s="197">
        <v>0</v>
      </c>
      <c r="T293" s="198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99" t="s">
        <v>170</v>
      </c>
      <c r="AT293" s="199" t="s">
        <v>266</v>
      </c>
      <c r="AU293" s="199" t="s">
        <v>88</v>
      </c>
      <c r="AY293" s="17" t="s">
        <v>146</v>
      </c>
      <c r="BE293" s="200">
        <f>IF(N293="základní",J293,0)</f>
        <v>0</v>
      </c>
      <c r="BF293" s="200">
        <f>IF(N293="snížená",J293,0)</f>
        <v>0</v>
      </c>
      <c r="BG293" s="200">
        <f>IF(N293="zákl. přenesená",J293,0)</f>
        <v>0</v>
      </c>
      <c r="BH293" s="200">
        <f>IF(N293="sníž. přenesená",J293,0)</f>
        <v>0</v>
      </c>
      <c r="BI293" s="200">
        <f>IF(N293="nulová",J293,0)</f>
        <v>0</v>
      </c>
      <c r="BJ293" s="17" t="s">
        <v>86</v>
      </c>
      <c r="BK293" s="200">
        <f>ROUND(I293*H293,2)</f>
        <v>0</v>
      </c>
      <c r="BL293" s="17" t="s">
        <v>153</v>
      </c>
      <c r="BM293" s="199" t="s">
        <v>300</v>
      </c>
    </row>
    <row r="294" spans="1:65" s="2" customFormat="1">
      <c r="A294" s="34"/>
      <c r="B294" s="35"/>
      <c r="C294" s="36"/>
      <c r="D294" s="201" t="s">
        <v>154</v>
      </c>
      <c r="E294" s="36"/>
      <c r="F294" s="202" t="s">
        <v>299</v>
      </c>
      <c r="G294" s="36"/>
      <c r="H294" s="36"/>
      <c r="I294" s="203"/>
      <c r="J294" s="36"/>
      <c r="K294" s="36"/>
      <c r="L294" s="39"/>
      <c r="M294" s="204"/>
      <c r="N294" s="205"/>
      <c r="O294" s="71"/>
      <c r="P294" s="71"/>
      <c r="Q294" s="71"/>
      <c r="R294" s="71"/>
      <c r="S294" s="71"/>
      <c r="T294" s="72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154</v>
      </c>
      <c r="AU294" s="17" t="s">
        <v>88</v>
      </c>
    </row>
    <row r="295" spans="1:65" s="13" customFormat="1">
      <c r="B295" s="206"/>
      <c r="C295" s="207"/>
      <c r="D295" s="201" t="s">
        <v>155</v>
      </c>
      <c r="E295" s="208" t="s">
        <v>1</v>
      </c>
      <c r="F295" s="209" t="s">
        <v>301</v>
      </c>
      <c r="G295" s="207"/>
      <c r="H295" s="210">
        <v>0.15400000000000003</v>
      </c>
      <c r="I295" s="211"/>
      <c r="J295" s="207"/>
      <c r="K295" s="207"/>
      <c r="L295" s="212"/>
      <c r="M295" s="213"/>
      <c r="N295" s="214"/>
      <c r="O295" s="214"/>
      <c r="P295" s="214"/>
      <c r="Q295" s="214"/>
      <c r="R295" s="214"/>
      <c r="S295" s="214"/>
      <c r="T295" s="215"/>
      <c r="AT295" s="216" t="s">
        <v>155</v>
      </c>
      <c r="AU295" s="216" t="s">
        <v>88</v>
      </c>
      <c r="AV295" s="13" t="s">
        <v>88</v>
      </c>
      <c r="AW295" s="13" t="s">
        <v>35</v>
      </c>
      <c r="AX295" s="13" t="s">
        <v>78</v>
      </c>
      <c r="AY295" s="216" t="s">
        <v>146</v>
      </c>
    </row>
    <row r="296" spans="1:65" s="14" customFormat="1">
      <c r="B296" s="217"/>
      <c r="C296" s="218"/>
      <c r="D296" s="201" t="s">
        <v>155</v>
      </c>
      <c r="E296" s="219" t="s">
        <v>1</v>
      </c>
      <c r="F296" s="220" t="s">
        <v>157</v>
      </c>
      <c r="G296" s="218"/>
      <c r="H296" s="221">
        <v>0.15400000000000003</v>
      </c>
      <c r="I296" s="222"/>
      <c r="J296" s="218"/>
      <c r="K296" s="218"/>
      <c r="L296" s="223"/>
      <c r="M296" s="224"/>
      <c r="N296" s="225"/>
      <c r="O296" s="225"/>
      <c r="P296" s="225"/>
      <c r="Q296" s="225"/>
      <c r="R296" s="225"/>
      <c r="S296" s="225"/>
      <c r="T296" s="226"/>
      <c r="AT296" s="227" t="s">
        <v>155</v>
      </c>
      <c r="AU296" s="227" t="s">
        <v>88</v>
      </c>
      <c r="AV296" s="14" t="s">
        <v>153</v>
      </c>
      <c r="AW296" s="14" t="s">
        <v>35</v>
      </c>
      <c r="AX296" s="14" t="s">
        <v>86</v>
      </c>
      <c r="AY296" s="227" t="s">
        <v>146</v>
      </c>
    </row>
    <row r="297" spans="1:65" s="2" customFormat="1" ht="16.5" customHeight="1">
      <c r="A297" s="34"/>
      <c r="B297" s="35"/>
      <c r="C297" s="187" t="s">
        <v>231</v>
      </c>
      <c r="D297" s="187" t="s">
        <v>149</v>
      </c>
      <c r="E297" s="188" t="s">
        <v>302</v>
      </c>
      <c r="F297" s="189" t="s">
        <v>303</v>
      </c>
      <c r="G297" s="190" t="s">
        <v>180</v>
      </c>
      <c r="H297" s="191">
        <v>32.5</v>
      </c>
      <c r="I297" s="192"/>
      <c r="J297" s="193">
        <f>ROUND(I297*H297,2)</f>
        <v>0</v>
      </c>
      <c r="K297" s="194"/>
      <c r="L297" s="39"/>
      <c r="M297" s="195" t="s">
        <v>1</v>
      </c>
      <c r="N297" s="196" t="s">
        <v>43</v>
      </c>
      <c r="O297" s="71"/>
      <c r="P297" s="197">
        <f>O297*H297</f>
        <v>0</v>
      </c>
      <c r="Q297" s="197">
        <v>0</v>
      </c>
      <c r="R297" s="197">
        <f>Q297*H297</f>
        <v>0</v>
      </c>
      <c r="S297" s="197">
        <v>0</v>
      </c>
      <c r="T297" s="19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99" t="s">
        <v>153</v>
      </c>
      <c r="AT297" s="199" t="s">
        <v>149</v>
      </c>
      <c r="AU297" s="199" t="s">
        <v>88</v>
      </c>
      <c r="AY297" s="17" t="s">
        <v>146</v>
      </c>
      <c r="BE297" s="200">
        <f>IF(N297="základní",J297,0)</f>
        <v>0</v>
      </c>
      <c r="BF297" s="200">
        <f>IF(N297="snížená",J297,0)</f>
        <v>0</v>
      </c>
      <c r="BG297" s="200">
        <f>IF(N297="zákl. přenesená",J297,0)</f>
        <v>0</v>
      </c>
      <c r="BH297" s="200">
        <f>IF(N297="sníž. přenesená",J297,0)</f>
        <v>0</v>
      </c>
      <c r="BI297" s="200">
        <f>IF(N297="nulová",J297,0)</f>
        <v>0</v>
      </c>
      <c r="BJ297" s="17" t="s">
        <v>86</v>
      </c>
      <c r="BK297" s="200">
        <f>ROUND(I297*H297,2)</f>
        <v>0</v>
      </c>
      <c r="BL297" s="17" t="s">
        <v>153</v>
      </c>
      <c r="BM297" s="199" t="s">
        <v>304</v>
      </c>
    </row>
    <row r="298" spans="1:65" s="2" customFormat="1">
      <c r="A298" s="34"/>
      <c r="B298" s="35"/>
      <c r="C298" s="36"/>
      <c r="D298" s="201" t="s">
        <v>154</v>
      </c>
      <c r="E298" s="36"/>
      <c r="F298" s="202" t="s">
        <v>303</v>
      </c>
      <c r="G298" s="36"/>
      <c r="H298" s="36"/>
      <c r="I298" s="203"/>
      <c r="J298" s="36"/>
      <c r="K298" s="36"/>
      <c r="L298" s="39"/>
      <c r="M298" s="204"/>
      <c r="N298" s="205"/>
      <c r="O298" s="71"/>
      <c r="P298" s="71"/>
      <c r="Q298" s="71"/>
      <c r="R298" s="71"/>
      <c r="S298" s="71"/>
      <c r="T298" s="72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154</v>
      </c>
      <c r="AU298" s="17" t="s">
        <v>88</v>
      </c>
    </row>
    <row r="299" spans="1:65" s="13" customFormat="1">
      <c r="B299" s="206"/>
      <c r="C299" s="207"/>
      <c r="D299" s="201" t="s">
        <v>155</v>
      </c>
      <c r="E299" s="208" t="s">
        <v>1</v>
      </c>
      <c r="F299" s="209" t="s">
        <v>305</v>
      </c>
      <c r="G299" s="207"/>
      <c r="H299" s="210">
        <v>32.5</v>
      </c>
      <c r="I299" s="211"/>
      <c r="J299" s="207"/>
      <c r="K299" s="207"/>
      <c r="L299" s="212"/>
      <c r="M299" s="213"/>
      <c r="N299" s="214"/>
      <c r="O299" s="214"/>
      <c r="P299" s="214"/>
      <c r="Q299" s="214"/>
      <c r="R299" s="214"/>
      <c r="S299" s="214"/>
      <c r="T299" s="215"/>
      <c r="AT299" s="216" t="s">
        <v>155</v>
      </c>
      <c r="AU299" s="216" t="s">
        <v>88</v>
      </c>
      <c r="AV299" s="13" t="s">
        <v>88</v>
      </c>
      <c r="AW299" s="13" t="s">
        <v>35</v>
      </c>
      <c r="AX299" s="13" t="s">
        <v>78</v>
      </c>
      <c r="AY299" s="216" t="s">
        <v>146</v>
      </c>
    </row>
    <row r="300" spans="1:65" s="14" customFormat="1">
      <c r="B300" s="217"/>
      <c r="C300" s="218"/>
      <c r="D300" s="201" t="s">
        <v>155</v>
      </c>
      <c r="E300" s="219" t="s">
        <v>1</v>
      </c>
      <c r="F300" s="220" t="s">
        <v>157</v>
      </c>
      <c r="G300" s="218"/>
      <c r="H300" s="221">
        <v>32.5</v>
      </c>
      <c r="I300" s="222"/>
      <c r="J300" s="218"/>
      <c r="K300" s="218"/>
      <c r="L300" s="223"/>
      <c r="M300" s="224"/>
      <c r="N300" s="225"/>
      <c r="O300" s="225"/>
      <c r="P300" s="225"/>
      <c r="Q300" s="225"/>
      <c r="R300" s="225"/>
      <c r="S300" s="225"/>
      <c r="T300" s="226"/>
      <c r="AT300" s="227" t="s">
        <v>155</v>
      </c>
      <c r="AU300" s="227" t="s">
        <v>88</v>
      </c>
      <c r="AV300" s="14" t="s">
        <v>153</v>
      </c>
      <c r="AW300" s="14" t="s">
        <v>35</v>
      </c>
      <c r="AX300" s="14" t="s">
        <v>86</v>
      </c>
      <c r="AY300" s="227" t="s">
        <v>146</v>
      </c>
    </row>
    <row r="301" spans="1:65" s="2" customFormat="1" ht="16.5" customHeight="1">
      <c r="A301" s="34"/>
      <c r="B301" s="35"/>
      <c r="C301" s="238" t="s">
        <v>306</v>
      </c>
      <c r="D301" s="238" t="s">
        <v>266</v>
      </c>
      <c r="E301" s="239" t="s">
        <v>307</v>
      </c>
      <c r="F301" s="240" t="s">
        <v>308</v>
      </c>
      <c r="G301" s="241" t="s">
        <v>180</v>
      </c>
      <c r="H301" s="242">
        <v>9.0299999999999994</v>
      </c>
      <c r="I301" s="243"/>
      <c r="J301" s="244">
        <f>ROUND(I301*H301,2)</f>
        <v>0</v>
      </c>
      <c r="K301" s="245"/>
      <c r="L301" s="246"/>
      <c r="M301" s="247" t="s">
        <v>1</v>
      </c>
      <c r="N301" s="248" t="s">
        <v>43</v>
      </c>
      <c r="O301" s="71"/>
      <c r="P301" s="197">
        <f>O301*H301</f>
        <v>0</v>
      </c>
      <c r="Q301" s="197">
        <v>0</v>
      </c>
      <c r="R301" s="197">
        <f>Q301*H301</f>
        <v>0</v>
      </c>
      <c r="S301" s="197">
        <v>0</v>
      </c>
      <c r="T301" s="198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99" t="s">
        <v>170</v>
      </c>
      <c r="AT301" s="199" t="s">
        <v>266</v>
      </c>
      <c r="AU301" s="199" t="s">
        <v>88</v>
      </c>
      <c r="AY301" s="17" t="s">
        <v>146</v>
      </c>
      <c r="BE301" s="200">
        <f>IF(N301="základní",J301,0)</f>
        <v>0</v>
      </c>
      <c r="BF301" s="200">
        <f>IF(N301="snížená",J301,0)</f>
        <v>0</v>
      </c>
      <c r="BG301" s="200">
        <f>IF(N301="zákl. přenesená",J301,0)</f>
        <v>0</v>
      </c>
      <c r="BH301" s="200">
        <f>IF(N301="sníž. přenesená",J301,0)</f>
        <v>0</v>
      </c>
      <c r="BI301" s="200">
        <f>IF(N301="nulová",J301,0)</f>
        <v>0</v>
      </c>
      <c r="BJ301" s="17" t="s">
        <v>86</v>
      </c>
      <c r="BK301" s="200">
        <f>ROUND(I301*H301,2)</f>
        <v>0</v>
      </c>
      <c r="BL301" s="17" t="s">
        <v>153</v>
      </c>
      <c r="BM301" s="199" t="s">
        <v>309</v>
      </c>
    </row>
    <row r="302" spans="1:65" s="2" customFormat="1">
      <c r="A302" s="34"/>
      <c r="B302" s="35"/>
      <c r="C302" s="36"/>
      <c r="D302" s="201" t="s">
        <v>154</v>
      </c>
      <c r="E302" s="36"/>
      <c r="F302" s="202" t="s">
        <v>308</v>
      </c>
      <c r="G302" s="36"/>
      <c r="H302" s="36"/>
      <c r="I302" s="203"/>
      <c r="J302" s="36"/>
      <c r="K302" s="36"/>
      <c r="L302" s="39"/>
      <c r="M302" s="204"/>
      <c r="N302" s="205"/>
      <c r="O302" s="71"/>
      <c r="P302" s="71"/>
      <c r="Q302" s="71"/>
      <c r="R302" s="71"/>
      <c r="S302" s="71"/>
      <c r="T302" s="72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7" t="s">
        <v>154</v>
      </c>
      <c r="AU302" s="17" t="s">
        <v>88</v>
      </c>
    </row>
    <row r="303" spans="1:65" s="13" customFormat="1">
      <c r="B303" s="206"/>
      <c r="C303" s="207"/>
      <c r="D303" s="201" t="s">
        <v>155</v>
      </c>
      <c r="E303" s="208" t="s">
        <v>1</v>
      </c>
      <c r="F303" s="209" t="s">
        <v>310</v>
      </c>
      <c r="G303" s="207"/>
      <c r="H303" s="210">
        <v>9.0299999999999994</v>
      </c>
      <c r="I303" s="211"/>
      <c r="J303" s="207"/>
      <c r="K303" s="207"/>
      <c r="L303" s="212"/>
      <c r="M303" s="213"/>
      <c r="N303" s="214"/>
      <c r="O303" s="214"/>
      <c r="P303" s="214"/>
      <c r="Q303" s="214"/>
      <c r="R303" s="214"/>
      <c r="S303" s="214"/>
      <c r="T303" s="215"/>
      <c r="AT303" s="216" t="s">
        <v>155</v>
      </c>
      <c r="AU303" s="216" t="s">
        <v>88</v>
      </c>
      <c r="AV303" s="13" t="s">
        <v>88</v>
      </c>
      <c r="AW303" s="13" t="s">
        <v>35</v>
      </c>
      <c r="AX303" s="13" t="s">
        <v>78</v>
      </c>
      <c r="AY303" s="216" t="s">
        <v>146</v>
      </c>
    </row>
    <row r="304" spans="1:65" s="14" customFormat="1">
      <c r="B304" s="217"/>
      <c r="C304" s="218"/>
      <c r="D304" s="201" t="s">
        <v>155</v>
      </c>
      <c r="E304" s="219" t="s">
        <v>1</v>
      </c>
      <c r="F304" s="220" t="s">
        <v>157</v>
      </c>
      <c r="G304" s="218"/>
      <c r="H304" s="221">
        <v>9.0299999999999994</v>
      </c>
      <c r="I304" s="222"/>
      <c r="J304" s="218"/>
      <c r="K304" s="218"/>
      <c r="L304" s="223"/>
      <c r="M304" s="224"/>
      <c r="N304" s="225"/>
      <c r="O304" s="225"/>
      <c r="P304" s="225"/>
      <c r="Q304" s="225"/>
      <c r="R304" s="225"/>
      <c r="S304" s="225"/>
      <c r="T304" s="226"/>
      <c r="AT304" s="227" t="s">
        <v>155</v>
      </c>
      <c r="AU304" s="227" t="s">
        <v>88</v>
      </c>
      <c r="AV304" s="14" t="s">
        <v>153</v>
      </c>
      <c r="AW304" s="14" t="s">
        <v>35</v>
      </c>
      <c r="AX304" s="14" t="s">
        <v>86</v>
      </c>
      <c r="AY304" s="227" t="s">
        <v>146</v>
      </c>
    </row>
    <row r="305" spans="1:65" s="2" customFormat="1" ht="16.5" customHeight="1">
      <c r="A305" s="34"/>
      <c r="B305" s="35"/>
      <c r="C305" s="238" t="s">
        <v>241</v>
      </c>
      <c r="D305" s="238" t="s">
        <v>266</v>
      </c>
      <c r="E305" s="239" t="s">
        <v>311</v>
      </c>
      <c r="F305" s="240" t="s">
        <v>312</v>
      </c>
      <c r="G305" s="241" t="s">
        <v>180</v>
      </c>
      <c r="H305" s="242">
        <v>14.385</v>
      </c>
      <c r="I305" s="243"/>
      <c r="J305" s="244">
        <f>ROUND(I305*H305,2)</f>
        <v>0</v>
      </c>
      <c r="K305" s="245"/>
      <c r="L305" s="246"/>
      <c r="M305" s="247" t="s">
        <v>1</v>
      </c>
      <c r="N305" s="248" t="s">
        <v>43</v>
      </c>
      <c r="O305" s="71"/>
      <c r="P305" s="197">
        <f>O305*H305</f>
        <v>0</v>
      </c>
      <c r="Q305" s="197">
        <v>0</v>
      </c>
      <c r="R305" s="197">
        <f>Q305*H305</f>
        <v>0</v>
      </c>
      <c r="S305" s="197">
        <v>0</v>
      </c>
      <c r="T305" s="198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9" t="s">
        <v>170</v>
      </c>
      <c r="AT305" s="199" t="s">
        <v>266</v>
      </c>
      <c r="AU305" s="199" t="s">
        <v>88</v>
      </c>
      <c r="AY305" s="17" t="s">
        <v>146</v>
      </c>
      <c r="BE305" s="200">
        <f>IF(N305="základní",J305,0)</f>
        <v>0</v>
      </c>
      <c r="BF305" s="200">
        <f>IF(N305="snížená",J305,0)</f>
        <v>0</v>
      </c>
      <c r="BG305" s="200">
        <f>IF(N305="zákl. přenesená",J305,0)</f>
        <v>0</v>
      </c>
      <c r="BH305" s="200">
        <f>IF(N305="sníž. přenesená",J305,0)</f>
        <v>0</v>
      </c>
      <c r="BI305" s="200">
        <f>IF(N305="nulová",J305,0)</f>
        <v>0</v>
      </c>
      <c r="BJ305" s="17" t="s">
        <v>86</v>
      </c>
      <c r="BK305" s="200">
        <f>ROUND(I305*H305,2)</f>
        <v>0</v>
      </c>
      <c r="BL305" s="17" t="s">
        <v>153</v>
      </c>
      <c r="BM305" s="199" t="s">
        <v>313</v>
      </c>
    </row>
    <row r="306" spans="1:65" s="2" customFormat="1">
      <c r="A306" s="34"/>
      <c r="B306" s="35"/>
      <c r="C306" s="36"/>
      <c r="D306" s="201" t="s">
        <v>154</v>
      </c>
      <c r="E306" s="36"/>
      <c r="F306" s="202" t="s">
        <v>312</v>
      </c>
      <c r="G306" s="36"/>
      <c r="H306" s="36"/>
      <c r="I306" s="203"/>
      <c r="J306" s="36"/>
      <c r="K306" s="36"/>
      <c r="L306" s="39"/>
      <c r="M306" s="204"/>
      <c r="N306" s="205"/>
      <c r="O306" s="71"/>
      <c r="P306" s="71"/>
      <c r="Q306" s="71"/>
      <c r="R306" s="71"/>
      <c r="S306" s="71"/>
      <c r="T306" s="72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7" t="s">
        <v>154</v>
      </c>
      <c r="AU306" s="17" t="s">
        <v>88</v>
      </c>
    </row>
    <row r="307" spans="1:65" s="13" customFormat="1">
      <c r="B307" s="206"/>
      <c r="C307" s="207"/>
      <c r="D307" s="201" t="s">
        <v>155</v>
      </c>
      <c r="E307" s="208" t="s">
        <v>1</v>
      </c>
      <c r="F307" s="209" t="s">
        <v>314</v>
      </c>
      <c r="G307" s="207"/>
      <c r="H307" s="210">
        <v>14.385000000000002</v>
      </c>
      <c r="I307" s="211"/>
      <c r="J307" s="207"/>
      <c r="K307" s="207"/>
      <c r="L307" s="212"/>
      <c r="M307" s="213"/>
      <c r="N307" s="214"/>
      <c r="O307" s="214"/>
      <c r="P307" s="214"/>
      <c r="Q307" s="214"/>
      <c r="R307" s="214"/>
      <c r="S307" s="214"/>
      <c r="T307" s="215"/>
      <c r="AT307" s="216" t="s">
        <v>155</v>
      </c>
      <c r="AU307" s="216" t="s">
        <v>88</v>
      </c>
      <c r="AV307" s="13" t="s">
        <v>88</v>
      </c>
      <c r="AW307" s="13" t="s">
        <v>35</v>
      </c>
      <c r="AX307" s="13" t="s">
        <v>78</v>
      </c>
      <c r="AY307" s="216" t="s">
        <v>146</v>
      </c>
    </row>
    <row r="308" spans="1:65" s="14" customFormat="1">
      <c r="B308" s="217"/>
      <c r="C308" s="218"/>
      <c r="D308" s="201" t="s">
        <v>155</v>
      </c>
      <c r="E308" s="219" t="s">
        <v>1</v>
      </c>
      <c r="F308" s="220" t="s">
        <v>157</v>
      </c>
      <c r="G308" s="218"/>
      <c r="H308" s="221">
        <v>14.385000000000002</v>
      </c>
      <c r="I308" s="222"/>
      <c r="J308" s="218"/>
      <c r="K308" s="218"/>
      <c r="L308" s="223"/>
      <c r="M308" s="224"/>
      <c r="N308" s="225"/>
      <c r="O308" s="225"/>
      <c r="P308" s="225"/>
      <c r="Q308" s="225"/>
      <c r="R308" s="225"/>
      <c r="S308" s="225"/>
      <c r="T308" s="226"/>
      <c r="AT308" s="227" t="s">
        <v>155</v>
      </c>
      <c r="AU308" s="227" t="s">
        <v>88</v>
      </c>
      <c r="AV308" s="14" t="s">
        <v>153</v>
      </c>
      <c r="AW308" s="14" t="s">
        <v>35</v>
      </c>
      <c r="AX308" s="14" t="s">
        <v>86</v>
      </c>
      <c r="AY308" s="227" t="s">
        <v>146</v>
      </c>
    </row>
    <row r="309" spans="1:65" s="2" customFormat="1" ht="16.5" customHeight="1">
      <c r="A309" s="34"/>
      <c r="B309" s="35"/>
      <c r="C309" s="238" t="s">
        <v>315</v>
      </c>
      <c r="D309" s="238" t="s">
        <v>266</v>
      </c>
      <c r="E309" s="239" t="s">
        <v>316</v>
      </c>
      <c r="F309" s="240" t="s">
        <v>317</v>
      </c>
      <c r="G309" s="241" t="s">
        <v>180</v>
      </c>
      <c r="H309" s="242">
        <v>5.3550000000000004</v>
      </c>
      <c r="I309" s="243"/>
      <c r="J309" s="244">
        <f>ROUND(I309*H309,2)</f>
        <v>0</v>
      </c>
      <c r="K309" s="245"/>
      <c r="L309" s="246"/>
      <c r="M309" s="247" t="s">
        <v>1</v>
      </c>
      <c r="N309" s="248" t="s">
        <v>43</v>
      </c>
      <c r="O309" s="71"/>
      <c r="P309" s="197">
        <f>O309*H309</f>
        <v>0</v>
      </c>
      <c r="Q309" s="197">
        <v>0</v>
      </c>
      <c r="R309" s="197">
        <f>Q309*H309</f>
        <v>0</v>
      </c>
      <c r="S309" s="197">
        <v>0</v>
      </c>
      <c r="T309" s="198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99" t="s">
        <v>170</v>
      </c>
      <c r="AT309" s="199" t="s">
        <v>266</v>
      </c>
      <c r="AU309" s="199" t="s">
        <v>88</v>
      </c>
      <c r="AY309" s="17" t="s">
        <v>146</v>
      </c>
      <c r="BE309" s="200">
        <f>IF(N309="základní",J309,0)</f>
        <v>0</v>
      </c>
      <c r="BF309" s="200">
        <f>IF(N309="snížená",J309,0)</f>
        <v>0</v>
      </c>
      <c r="BG309" s="200">
        <f>IF(N309="zákl. přenesená",J309,0)</f>
        <v>0</v>
      </c>
      <c r="BH309" s="200">
        <f>IF(N309="sníž. přenesená",J309,0)</f>
        <v>0</v>
      </c>
      <c r="BI309" s="200">
        <f>IF(N309="nulová",J309,0)</f>
        <v>0</v>
      </c>
      <c r="BJ309" s="17" t="s">
        <v>86</v>
      </c>
      <c r="BK309" s="200">
        <f>ROUND(I309*H309,2)</f>
        <v>0</v>
      </c>
      <c r="BL309" s="17" t="s">
        <v>153</v>
      </c>
      <c r="BM309" s="199" t="s">
        <v>318</v>
      </c>
    </row>
    <row r="310" spans="1:65" s="2" customFormat="1">
      <c r="A310" s="34"/>
      <c r="B310" s="35"/>
      <c r="C310" s="36"/>
      <c r="D310" s="201" t="s">
        <v>154</v>
      </c>
      <c r="E310" s="36"/>
      <c r="F310" s="202" t="s">
        <v>317</v>
      </c>
      <c r="G310" s="36"/>
      <c r="H310" s="36"/>
      <c r="I310" s="203"/>
      <c r="J310" s="36"/>
      <c r="K310" s="36"/>
      <c r="L310" s="39"/>
      <c r="M310" s="204"/>
      <c r="N310" s="205"/>
      <c r="O310" s="71"/>
      <c r="P310" s="71"/>
      <c r="Q310" s="71"/>
      <c r="R310" s="71"/>
      <c r="S310" s="71"/>
      <c r="T310" s="72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7" t="s">
        <v>154</v>
      </c>
      <c r="AU310" s="17" t="s">
        <v>88</v>
      </c>
    </row>
    <row r="311" spans="1:65" s="13" customFormat="1">
      <c r="B311" s="206"/>
      <c r="C311" s="207"/>
      <c r="D311" s="201" t="s">
        <v>155</v>
      </c>
      <c r="E311" s="208" t="s">
        <v>1</v>
      </c>
      <c r="F311" s="209" t="s">
        <v>319</v>
      </c>
      <c r="G311" s="207"/>
      <c r="H311" s="210">
        <v>5.3549999999999995</v>
      </c>
      <c r="I311" s="211"/>
      <c r="J311" s="207"/>
      <c r="K311" s="207"/>
      <c r="L311" s="212"/>
      <c r="M311" s="213"/>
      <c r="N311" s="214"/>
      <c r="O311" s="214"/>
      <c r="P311" s="214"/>
      <c r="Q311" s="214"/>
      <c r="R311" s="214"/>
      <c r="S311" s="214"/>
      <c r="T311" s="215"/>
      <c r="AT311" s="216" t="s">
        <v>155</v>
      </c>
      <c r="AU311" s="216" t="s">
        <v>88</v>
      </c>
      <c r="AV311" s="13" t="s">
        <v>88</v>
      </c>
      <c r="AW311" s="13" t="s">
        <v>35</v>
      </c>
      <c r="AX311" s="13" t="s">
        <v>78</v>
      </c>
      <c r="AY311" s="216" t="s">
        <v>146</v>
      </c>
    </row>
    <row r="312" spans="1:65" s="14" customFormat="1">
      <c r="B312" s="217"/>
      <c r="C312" s="218"/>
      <c r="D312" s="201" t="s">
        <v>155</v>
      </c>
      <c r="E312" s="219" t="s">
        <v>1</v>
      </c>
      <c r="F312" s="220" t="s">
        <v>157</v>
      </c>
      <c r="G312" s="218"/>
      <c r="H312" s="221">
        <v>5.3549999999999995</v>
      </c>
      <c r="I312" s="222"/>
      <c r="J312" s="218"/>
      <c r="K312" s="218"/>
      <c r="L312" s="223"/>
      <c r="M312" s="224"/>
      <c r="N312" s="225"/>
      <c r="O312" s="225"/>
      <c r="P312" s="225"/>
      <c r="Q312" s="225"/>
      <c r="R312" s="225"/>
      <c r="S312" s="225"/>
      <c r="T312" s="226"/>
      <c r="AT312" s="227" t="s">
        <v>155</v>
      </c>
      <c r="AU312" s="227" t="s">
        <v>88</v>
      </c>
      <c r="AV312" s="14" t="s">
        <v>153</v>
      </c>
      <c r="AW312" s="14" t="s">
        <v>35</v>
      </c>
      <c r="AX312" s="14" t="s">
        <v>86</v>
      </c>
      <c r="AY312" s="227" t="s">
        <v>146</v>
      </c>
    </row>
    <row r="313" spans="1:65" s="2" customFormat="1" ht="16.5" customHeight="1">
      <c r="A313" s="34"/>
      <c r="B313" s="35"/>
      <c r="C313" s="238" t="s">
        <v>244</v>
      </c>
      <c r="D313" s="238" t="s">
        <v>266</v>
      </c>
      <c r="E313" s="239" t="s">
        <v>320</v>
      </c>
      <c r="F313" s="240" t="s">
        <v>321</v>
      </c>
      <c r="G313" s="241" t="s">
        <v>180</v>
      </c>
      <c r="H313" s="242">
        <v>5.3550000000000004</v>
      </c>
      <c r="I313" s="243"/>
      <c r="J313" s="244">
        <f>ROUND(I313*H313,2)</f>
        <v>0</v>
      </c>
      <c r="K313" s="245"/>
      <c r="L313" s="246"/>
      <c r="M313" s="247" t="s">
        <v>1</v>
      </c>
      <c r="N313" s="248" t="s">
        <v>43</v>
      </c>
      <c r="O313" s="71"/>
      <c r="P313" s="197">
        <f>O313*H313</f>
        <v>0</v>
      </c>
      <c r="Q313" s="197">
        <v>0</v>
      </c>
      <c r="R313" s="197">
        <f>Q313*H313</f>
        <v>0</v>
      </c>
      <c r="S313" s="197">
        <v>0</v>
      </c>
      <c r="T313" s="198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9" t="s">
        <v>170</v>
      </c>
      <c r="AT313" s="199" t="s">
        <v>266</v>
      </c>
      <c r="AU313" s="199" t="s">
        <v>88</v>
      </c>
      <c r="AY313" s="17" t="s">
        <v>146</v>
      </c>
      <c r="BE313" s="200">
        <f>IF(N313="základní",J313,0)</f>
        <v>0</v>
      </c>
      <c r="BF313" s="200">
        <f>IF(N313="snížená",J313,0)</f>
        <v>0</v>
      </c>
      <c r="BG313" s="200">
        <f>IF(N313="zákl. přenesená",J313,0)</f>
        <v>0</v>
      </c>
      <c r="BH313" s="200">
        <f>IF(N313="sníž. přenesená",J313,0)</f>
        <v>0</v>
      </c>
      <c r="BI313" s="200">
        <f>IF(N313="nulová",J313,0)</f>
        <v>0</v>
      </c>
      <c r="BJ313" s="17" t="s">
        <v>86</v>
      </c>
      <c r="BK313" s="200">
        <f>ROUND(I313*H313,2)</f>
        <v>0</v>
      </c>
      <c r="BL313" s="17" t="s">
        <v>153</v>
      </c>
      <c r="BM313" s="199" t="s">
        <v>322</v>
      </c>
    </row>
    <row r="314" spans="1:65" s="2" customFormat="1">
      <c r="A314" s="34"/>
      <c r="B314" s="35"/>
      <c r="C314" s="36"/>
      <c r="D314" s="201" t="s">
        <v>154</v>
      </c>
      <c r="E314" s="36"/>
      <c r="F314" s="202" t="s">
        <v>321</v>
      </c>
      <c r="G314" s="36"/>
      <c r="H314" s="36"/>
      <c r="I314" s="203"/>
      <c r="J314" s="36"/>
      <c r="K314" s="36"/>
      <c r="L314" s="39"/>
      <c r="M314" s="204"/>
      <c r="N314" s="205"/>
      <c r="O314" s="71"/>
      <c r="P314" s="71"/>
      <c r="Q314" s="71"/>
      <c r="R314" s="71"/>
      <c r="S314" s="71"/>
      <c r="T314" s="72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7" t="s">
        <v>154</v>
      </c>
      <c r="AU314" s="17" t="s">
        <v>88</v>
      </c>
    </row>
    <row r="315" spans="1:65" s="13" customFormat="1">
      <c r="B315" s="206"/>
      <c r="C315" s="207"/>
      <c r="D315" s="201" t="s">
        <v>155</v>
      </c>
      <c r="E315" s="208" t="s">
        <v>1</v>
      </c>
      <c r="F315" s="209" t="s">
        <v>323</v>
      </c>
      <c r="G315" s="207"/>
      <c r="H315" s="210">
        <v>5.3549999999999995</v>
      </c>
      <c r="I315" s="211"/>
      <c r="J315" s="207"/>
      <c r="K315" s="207"/>
      <c r="L315" s="212"/>
      <c r="M315" s="213"/>
      <c r="N315" s="214"/>
      <c r="O315" s="214"/>
      <c r="P315" s="214"/>
      <c r="Q315" s="214"/>
      <c r="R315" s="214"/>
      <c r="S315" s="214"/>
      <c r="T315" s="215"/>
      <c r="AT315" s="216" t="s">
        <v>155</v>
      </c>
      <c r="AU315" s="216" t="s">
        <v>88</v>
      </c>
      <c r="AV315" s="13" t="s">
        <v>88</v>
      </c>
      <c r="AW315" s="13" t="s">
        <v>35</v>
      </c>
      <c r="AX315" s="13" t="s">
        <v>78</v>
      </c>
      <c r="AY315" s="216" t="s">
        <v>146</v>
      </c>
    </row>
    <row r="316" spans="1:65" s="14" customFormat="1">
      <c r="B316" s="217"/>
      <c r="C316" s="218"/>
      <c r="D316" s="201" t="s">
        <v>155</v>
      </c>
      <c r="E316" s="219" t="s">
        <v>1</v>
      </c>
      <c r="F316" s="220" t="s">
        <v>157</v>
      </c>
      <c r="G316" s="218"/>
      <c r="H316" s="221">
        <v>5.3549999999999995</v>
      </c>
      <c r="I316" s="222"/>
      <c r="J316" s="218"/>
      <c r="K316" s="218"/>
      <c r="L316" s="223"/>
      <c r="M316" s="224"/>
      <c r="N316" s="225"/>
      <c r="O316" s="225"/>
      <c r="P316" s="225"/>
      <c r="Q316" s="225"/>
      <c r="R316" s="225"/>
      <c r="S316" s="225"/>
      <c r="T316" s="226"/>
      <c r="AT316" s="227" t="s">
        <v>155</v>
      </c>
      <c r="AU316" s="227" t="s">
        <v>88</v>
      </c>
      <c r="AV316" s="14" t="s">
        <v>153</v>
      </c>
      <c r="AW316" s="14" t="s">
        <v>35</v>
      </c>
      <c r="AX316" s="14" t="s">
        <v>86</v>
      </c>
      <c r="AY316" s="227" t="s">
        <v>146</v>
      </c>
    </row>
    <row r="317" spans="1:65" s="2" customFormat="1" ht="24.2" customHeight="1">
      <c r="A317" s="34"/>
      <c r="B317" s="35"/>
      <c r="C317" s="187" t="s">
        <v>324</v>
      </c>
      <c r="D317" s="187" t="s">
        <v>149</v>
      </c>
      <c r="E317" s="188" t="s">
        <v>325</v>
      </c>
      <c r="F317" s="189" t="s">
        <v>326</v>
      </c>
      <c r="G317" s="190" t="s">
        <v>163</v>
      </c>
      <c r="H317" s="191">
        <v>31.686</v>
      </c>
      <c r="I317" s="192"/>
      <c r="J317" s="193">
        <f>ROUND(I317*H317,2)</f>
        <v>0</v>
      </c>
      <c r="K317" s="194"/>
      <c r="L317" s="39"/>
      <c r="M317" s="195" t="s">
        <v>1</v>
      </c>
      <c r="N317" s="196" t="s">
        <v>43</v>
      </c>
      <c r="O317" s="71"/>
      <c r="P317" s="197">
        <f>O317*H317</f>
        <v>0</v>
      </c>
      <c r="Q317" s="197">
        <v>0</v>
      </c>
      <c r="R317" s="197">
        <f>Q317*H317</f>
        <v>0</v>
      </c>
      <c r="S317" s="197">
        <v>0</v>
      </c>
      <c r="T317" s="198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9" t="s">
        <v>153</v>
      </c>
      <c r="AT317" s="199" t="s">
        <v>149</v>
      </c>
      <c r="AU317" s="199" t="s">
        <v>88</v>
      </c>
      <c r="AY317" s="17" t="s">
        <v>146</v>
      </c>
      <c r="BE317" s="200">
        <f>IF(N317="základní",J317,0)</f>
        <v>0</v>
      </c>
      <c r="BF317" s="200">
        <f>IF(N317="snížená",J317,0)</f>
        <v>0</v>
      </c>
      <c r="BG317" s="200">
        <f>IF(N317="zákl. přenesená",J317,0)</f>
        <v>0</v>
      </c>
      <c r="BH317" s="200">
        <f>IF(N317="sníž. přenesená",J317,0)</f>
        <v>0</v>
      </c>
      <c r="BI317" s="200">
        <f>IF(N317="nulová",J317,0)</f>
        <v>0</v>
      </c>
      <c r="BJ317" s="17" t="s">
        <v>86</v>
      </c>
      <c r="BK317" s="200">
        <f>ROUND(I317*H317,2)</f>
        <v>0</v>
      </c>
      <c r="BL317" s="17" t="s">
        <v>153</v>
      </c>
      <c r="BM317" s="199" t="s">
        <v>327</v>
      </c>
    </row>
    <row r="318" spans="1:65" s="2" customFormat="1">
      <c r="A318" s="34"/>
      <c r="B318" s="35"/>
      <c r="C318" s="36"/>
      <c r="D318" s="201" t="s">
        <v>154</v>
      </c>
      <c r="E318" s="36"/>
      <c r="F318" s="202" t="s">
        <v>326</v>
      </c>
      <c r="G318" s="36"/>
      <c r="H318" s="36"/>
      <c r="I318" s="203"/>
      <c r="J318" s="36"/>
      <c r="K318" s="36"/>
      <c r="L318" s="39"/>
      <c r="M318" s="204"/>
      <c r="N318" s="205"/>
      <c r="O318" s="71"/>
      <c r="P318" s="71"/>
      <c r="Q318" s="71"/>
      <c r="R318" s="71"/>
      <c r="S318" s="71"/>
      <c r="T318" s="72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154</v>
      </c>
      <c r="AU318" s="17" t="s">
        <v>88</v>
      </c>
    </row>
    <row r="319" spans="1:65" s="15" customFormat="1">
      <c r="B319" s="228"/>
      <c r="C319" s="229"/>
      <c r="D319" s="201" t="s">
        <v>155</v>
      </c>
      <c r="E319" s="230" t="s">
        <v>1</v>
      </c>
      <c r="F319" s="231" t="s">
        <v>165</v>
      </c>
      <c r="G319" s="229"/>
      <c r="H319" s="230" t="s">
        <v>1</v>
      </c>
      <c r="I319" s="232"/>
      <c r="J319" s="229"/>
      <c r="K319" s="229"/>
      <c r="L319" s="233"/>
      <c r="M319" s="234"/>
      <c r="N319" s="235"/>
      <c r="O319" s="235"/>
      <c r="P319" s="235"/>
      <c r="Q319" s="235"/>
      <c r="R319" s="235"/>
      <c r="S319" s="235"/>
      <c r="T319" s="236"/>
      <c r="AT319" s="237" t="s">
        <v>155</v>
      </c>
      <c r="AU319" s="237" t="s">
        <v>88</v>
      </c>
      <c r="AV319" s="15" t="s">
        <v>86</v>
      </c>
      <c r="AW319" s="15" t="s">
        <v>35</v>
      </c>
      <c r="AX319" s="15" t="s">
        <v>78</v>
      </c>
      <c r="AY319" s="237" t="s">
        <v>146</v>
      </c>
    </row>
    <row r="320" spans="1:65" s="13" customFormat="1">
      <c r="B320" s="206"/>
      <c r="C320" s="207"/>
      <c r="D320" s="201" t="s">
        <v>155</v>
      </c>
      <c r="E320" s="208" t="s">
        <v>1</v>
      </c>
      <c r="F320" s="209" t="s">
        <v>328</v>
      </c>
      <c r="G320" s="207"/>
      <c r="H320" s="210">
        <v>12.63</v>
      </c>
      <c r="I320" s="211"/>
      <c r="J320" s="207"/>
      <c r="K320" s="207"/>
      <c r="L320" s="212"/>
      <c r="M320" s="213"/>
      <c r="N320" s="214"/>
      <c r="O320" s="214"/>
      <c r="P320" s="214"/>
      <c r="Q320" s="214"/>
      <c r="R320" s="214"/>
      <c r="S320" s="214"/>
      <c r="T320" s="215"/>
      <c r="AT320" s="216" t="s">
        <v>155</v>
      </c>
      <c r="AU320" s="216" t="s">
        <v>88</v>
      </c>
      <c r="AV320" s="13" t="s">
        <v>88</v>
      </c>
      <c r="AW320" s="13" t="s">
        <v>35</v>
      </c>
      <c r="AX320" s="13" t="s">
        <v>78</v>
      </c>
      <c r="AY320" s="216" t="s">
        <v>146</v>
      </c>
    </row>
    <row r="321" spans="1:65" s="13" customFormat="1">
      <c r="B321" s="206"/>
      <c r="C321" s="207"/>
      <c r="D321" s="201" t="s">
        <v>155</v>
      </c>
      <c r="E321" s="208" t="s">
        <v>1</v>
      </c>
      <c r="F321" s="209" t="s">
        <v>329</v>
      </c>
      <c r="G321" s="207"/>
      <c r="H321" s="210">
        <v>-2.2450000000000001</v>
      </c>
      <c r="I321" s="211"/>
      <c r="J321" s="207"/>
      <c r="K321" s="207"/>
      <c r="L321" s="212"/>
      <c r="M321" s="213"/>
      <c r="N321" s="214"/>
      <c r="O321" s="214"/>
      <c r="P321" s="214"/>
      <c r="Q321" s="214"/>
      <c r="R321" s="214"/>
      <c r="S321" s="214"/>
      <c r="T321" s="215"/>
      <c r="AT321" s="216" t="s">
        <v>155</v>
      </c>
      <c r="AU321" s="216" t="s">
        <v>88</v>
      </c>
      <c r="AV321" s="13" t="s">
        <v>88</v>
      </c>
      <c r="AW321" s="13" t="s">
        <v>35</v>
      </c>
      <c r="AX321" s="13" t="s">
        <v>78</v>
      </c>
      <c r="AY321" s="216" t="s">
        <v>146</v>
      </c>
    </row>
    <row r="322" spans="1:65" s="13" customFormat="1">
      <c r="B322" s="206"/>
      <c r="C322" s="207"/>
      <c r="D322" s="201" t="s">
        <v>155</v>
      </c>
      <c r="E322" s="208" t="s">
        <v>1</v>
      </c>
      <c r="F322" s="209" t="s">
        <v>330</v>
      </c>
      <c r="G322" s="207"/>
      <c r="H322" s="210">
        <v>0.66000000000000014</v>
      </c>
      <c r="I322" s="211"/>
      <c r="J322" s="207"/>
      <c r="K322" s="207"/>
      <c r="L322" s="212"/>
      <c r="M322" s="213"/>
      <c r="N322" s="214"/>
      <c r="O322" s="214"/>
      <c r="P322" s="214"/>
      <c r="Q322" s="214"/>
      <c r="R322" s="214"/>
      <c r="S322" s="214"/>
      <c r="T322" s="215"/>
      <c r="AT322" s="216" t="s">
        <v>155</v>
      </c>
      <c r="AU322" s="216" t="s">
        <v>88</v>
      </c>
      <c r="AV322" s="13" t="s">
        <v>88</v>
      </c>
      <c r="AW322" s="13" t="s">
        <v>35</v>
      </c>
      <c r="AX322" s="13" t="s">
        <v>78</v>
      </c>
      <c r="AY322" s="216" t="s">
        <v>146</v>
      </c>
    </row>
    <row r="323" spans="1:65" s="15" customFormat="1">
      <c r="B323" s="228"/>
      <c r="C323" s="229"/>
      <c r="D323" s="201" t="s">
        <v>155</v>
      </c>
      <c r="E323" s="230" t="s">
        <v>1</v>
      </c>
      <c r="F323" s="231" t="s">
        <v>171</v>
      </c>
      <c r="G323" s="229"/>
      <c r="H323" s="230" t="s">
        <v>1</v>
      </c>
      <c r="I323" s="232"/>
      <c r="J323" s="229"/>
      <c r="K323" s="229"/>
      <c r="L323" s="233"/>
      <c r="M323" s="234"/>
      <c r="N323" s="235"/>
      <c r="O323" s="235"/>
      <c r="P323" s="235"/>
      <c r="Q323" s="235"/>
      <c r="R323" s="235"/>
      <c r="S323" s="235"/>
      <c r="T323" s="236"/>
      <c r="AT323" s="237" t="s">
        <v>155</v>
      </c>
      <c r="AU323" s="237" t="s">
        <v>88</v>
      </c>
      <c r="AV323" s="15" t="s">
        <v>86</v>
      </c>
      <c r="AW323" s="15" t="s">
        <v>35</v>
      </c>
      <c r="AX323" s="15" t="s">
        <v>78</v>
      </c>
      <c r="AY323" s="237" t="s">
        <v>146</v>
      </c>
    </row>
    <row r="324" spans="1:65" s="13" customFormat="1">
      <c r="B324" s="206"/>
      <c r="C324" s="207"/>
      <c r="D324" s="201" t="s">
        <v>155</v>
      </c>
      <c r="E324" s="208" t="s">
        <v>1</v>
      </c>
      <c r="F324" s="209" t="s">
        <v>257</v>
      </c>
      <c r="G324" s="207"/>
      <c r="H324" s="210">
        <v>18.738</v>
      </c>
      <c r="I324" s="211"/>
      <c r="J324" s="207"/>
      <c r="K324" s="207"/>
      <c r="L324" s="212"/>
      <c r="M324" s="213"/>
      <c r="N324" s="214"/>
      <c r="O324" s="214"/>
      <c r="P324" s="214"/>
      <c r="Q324" s="214"/>
      <c r="R324" s="214"/>
      <c r="S324" s="214"/>
      <c r="T324" s="215"/>
      <c r="AT324" s="216" t="s">
        <v>155</v>
      </c>
      <c r="AU324" s="216" t="s">
        <v>88</v>
      </c>
      <c r="AV324" s="13" t="s">
        <v>88</v>
      </c>
      <c r="AW324" s="13" t="s">
        <v>35</v>
      </c>
      <c r="AX324" s="13" t="s">
        <v>78</v>
      </c>
      <c r="AY324" s="216" t="s">
        <v>146</v>
      </c>
    </row>
    <row r="325" spans="1:65" s="13" customFormat="1">
      <c r="B325" s="206"/>
      <c r="C325" s="207"/>
      <c r="D325" s="201" t="s">
        <v>155</v>
      </c>
      <c r="E325" s="208" t="s">
        <v>1</v>
      </c>
      <c r="F325" s="209" t="s">
        <v>258</v>
      </c>
      <c r="G325" s="207"/>
      <c r="H325" s="210">
        <v>-5.7669999999999995</v>
      </c>
      <c r="I325" s="211"/>
      <c r="J325" s="207"/>
      <c r="K325" s="207"/>
      <c r="L325" s="212"/>
      <c r="M325" s="213"/>
      <c r="N325" s="214"/>
      <c r="O325" s="214"/>
      <c r="P325" s="214"/>
      <c r="Q325" s="214"/>
      <c r="R325" s="214"/>
      <c r="S325" s="214"/>
      <c r="T325" s="215"/>
      <c r="AT325" s="216" t="s">
        <v>155</v>
      </c>
      <c r="AU325" s="216" t="s">
        <v>88</v>
      </c>
      <c r="AV325" s="13" t="s">
        <v>88</v>
      </c>
      <c r="AW325" s="13" t="s">
        <v>35</v>
      </c>
      <c r="AX325" s="13" t="s">
        <v>78</v>
      </c>
      <c r="AY325" s="216" t="s">
        <v>146</v>
      </c>
    </row>
    <row r="326" spans="1:65" s="13" customFormat="1">
      <c r="B326" s="206"/>
      <c r="C326" s="207"/>
      <c r="D326" s="201" t="s">
        <v>155</v>
      </c>
      <c r="E326" s="208" t="s">
        <v>1</v>
      </c>
      <c r="F326" s="209" t="s">
        <v>331</v>
      </c>
      <c r="G326" s="207"/>
      <c r="H326" s="210">
        <v>0.42000000000000004</v>
      </c>
      <c r="I326" s="211"/>
      <c r="J326" s="207"/>
      <c r="K326" s="207"/>
      <c r="L326" s="212"/>
      <c r="M326" s="213"/>
      <c r="N326" s="214"/>
      <c r="O326" s="214"/>
      <c r="P326" s="214"/>
      <c r="Q326" s="214"/>
      <c r="R326" s="214"/>
      <c r="S326" s="214"/>
      <c r="T326" s="215"/>
      <c r="AT326" s="216" t="s">
        <v>155</v>
      </c>
      <c r="AU326" s="216" t="s">
        <v>88</v>
      </c>
      <c r="AV326" s="13" t="s">
        <v>88</v>
      </c>
      <c r="AW326" s="13" t="s">
        <v>35</v>
      </c>
      <c r="AX326" s="13" t="s">
        <v>78</v>
      </c>
      <c r="AY326" s="216" t="s">
        <v>146</v>
      </c>
    </row>
    <row r="327" spans="1:65" s="15" customFormat="1">
      <c r="B327" s="228"/>
      <c r="C327" s="229"/>
      <c r="D327" s="201" t="s">
        <v>155</v>
      </c>
      <c r="E327" s="230" t="s">
        <v>1</v>
      </c>
      <c r="F327" s="231" t="s">
        <v>332</v>
      </c>
      <c r="G327" s="229"/>
      <c r="H327" s="230" t="s">
        <v>1</v>
      </c>
      <c r="I327" s="232"/>
      <c r="J327" s="229"/>
      <c r="K327" s="229"/>
      <c r="L327" s="233"/>
      <c r="M327" s="234"/>
      <c r="N327" s="235"/>
      <c r="O327" s="235"/>
      <c r="P327" s="235"/>
      <c r="Q327" s="235"/>
      <c r="R327" s="235"/>
      <c r="S327" s="235"/>
      <c r="T327" s="236"/>
      <c r="AT327" s="237" t="s">
        <v>155</v>
      </c>
      <c r="AU327" s="237" t="s">
        <v>88</v>
      </c>
      <c r="AV327" s="15" t="s">
        <v>86</v>
      </c>
      <c r="AW327" s="15" t="s">
        <v>35</v>
      </c>
      <c r="AX327" s="15" t="s">
        <v>78</v>
      </c>
      <c r="AY327" s="237" t="s">
        <v>146</v>
      </c>
    </row>
    <row r="328" spans="1:65" s="13" customFormat="1">
      <c r="B328" s="206"/>
      <c r="C328" s="207"/>
      <c r="D328" s="201" t="s">
        <v>155</v>
      </c>
      <c r="E328" s="208" t="s">
        <v>1</v>
      </c>
      <c r="F328" s="209" t="s">
        <v>333</v>
      </c>
      <c r="G328" s="207"/>
      <c r="H328" s="210">
        <v>10.23</v>
      </c>
      <c r="I328" s="211"/>
      <c r="J328" s="207"/>
      <c r="K328" s="207"/>
      <c r="L328" s="212"/>
      <c r="M328" s="213"/>
      <c r="N328" s="214"/>
      <c r="O328" s="214"/>
      <c r="P328" s="214"/>
      <c r="Q328" s="214"/>
      <c r="R328" s="214"/>
      <c r="S328" s="214"/>
      <c r="T328" s="215"/>
      <c r="AT328" s="216" t="s">
        <v>155</v>
      </c>
      <c r="AU328" s="216" t="s">
        <v>88</v>
      </c>
      <c r="AV328" s="13" t="s">
        <v>88</v>
      </c>
      <c r="AW328" s="13" t="s">
        <v>35</v>
      </c>
      <c r="AX328" s="13" t="s">
        <v>78</v>
      </c>
      <c r="AY328" s="216" t="s">
        <v>146</v>
      </c>
    </row>
    <row r="329" spans="1:65" s="13" customFormat="1">
      <c r="B329" s="206"/>
      <c r="C329" s="207"/>
      <c r="D329" s="201" t="s">
        <v>155</v>
      </c>
      <c r="E329" s="208" t="s">
        <v>1</v>
      </c>
      <c r="F329" s="209" t="s">
        <v>221</v>
      </c>
      <c r="G329" s="207"/>
      <c r="H329" s="210">
        <v>-3.5100000000000002</v>
      </c>
      <c r="I329" s="211"/>
      <c r="J329" s="207"/>
      <c r="K329" s="207"/>
      <c r="L329" s="212"/>
      <c r="M329" s="213"/>
      <c r="N329" s="214"/>
      <c r="O329" s="214"/>
      <c r="P329" s="214"/>
      <c r="Q329" s="214"/>
      <c r="R329" s="214"/>
      <c r="S329" s="214"/>
      <c r="T329" s="215"/>
      <c r="AT329" s="216" t="s">
        <v>155</v>
      </c>
      <c r="AU329" s="216" t="s">
        <v>88</v>
      </c>
      <c r="AV329" s="13" t="s">
        <v>88</v>
      </c>
      <c r="AW329" s="13" t="s">
        <v>35</v>
      </c>
      <c r="AX329" s="13" t="s">
        <v>78</v>
      </c>
      <c r="AY329" s="216" t="s">
        <v>146</v>
      </c>
    </row>
    <row r="330" spans="1:65" s="13" customFormat="1">
      <c r="B330" s="206"/>
      <c r="C330" s="207"/>
      <c r="D330" s="201" t="s">
        <v>155</v>
      </c>
      <c r="E330" s="208" t="s">
        <v>1</v>
      </c>
      <c r="F330" s="209" t="s">
        <v>334</v>
      </c>
      <c r="G330" s="207"/>
      <c r="H330" s="210">
        <v>0.53000000000000014</v>
      </c>
      <c r="I330" s="211"/>
      <c r="J330" s="207"/>
      <c r="K330" s="207"/>
      <c r="L330" s="212"/>
      <c r="M330" s="213"/>
      <c r="N330" s="214"/>
      <c r="O330" s="214"/>
      <c r="P330" s="214"/>
      <c r="Q330" s="214"/>
      <c r="R330" s="214"/>
      <c r="S330" s="214"/>
      <c r="T330" s="215"/>
      <c r="AT330" s="216" t="s">
        <v>155</v>
      </c>
      <c r="AU330" s="216" t="s">
        <v>88</v>
      </c>
      <c r="AV330" s="13" t="s">
        <v>88</v>
      </c>
      <c r="AW330" s="13" t="s">
        <v>35</v>
      </c>
      <c r="AX330" s="13" t="s">
        <v>78</v>
      </c>
      <c r="AY330" s="216" t="s">
        <v>146</v>
      </c>
    </row>
    <row r="331" spans="1:65" s="14" customFormat="1">
      <c r="B331" s="217"/>
      <c r="C331" s="218"/>
      <c r="D331" s="201" t="s">
        <v>155</v>
      </c>
      <c r="E331" s="219" t="s">
        <v>1</v>
      </c>
      <c r="F331" s="220" t="s">
        <v>157</v>
      </c>
      <c r="G331" s="218"/>
      <c r="H331" s="221">
        <v>31.686000000000003</v>
      </c>
      <c r="I331" s="222"/>
      <c r="J331" s="218"/>
      <c r="K331" s="218"/>
      <c r="L331" s="223"/>
      <c r="M331" s="224"/>
      <c r="N331" s="225"/>
      <c r="O331" s="225"/>
      <c r="P331" s="225"/>
      <c r="Q331" s="225"/>
      <c r="R331" s="225"/>
      <c r="S331" s="225"/>
      <c r="T331" s="226"/>
      <c r="AT331" s="227" t="s">
        <v>155</v>
      </c>
      <c r="AU331" s="227" t="s">
        <v>88</v>
      </c>
      <c r="AV331" s="14" t="s">
        <v>153</v>
      </c>
      <c r="AW331" s="14" t="s">
        <v>35</v>
      </c>
      <c r="AX331" s="14" t="s">
        <v>86</v>
      </c>
      <c r="AY331" s="227" t="s">
        <v>146</v>
      </c>
    </row>
    <row r="332" spans="1:65" s="2" customFormat="1" ht="24.2" customHeight="1">
      <c r="A332" s="34"/>
      <c r="B332" s="35"/>
      <c r="C332" s="187" t="s">
        <v>256</v>
      </c>
      <c r="D332" s="187" t="s">
        <v>149</v>
      </c>
      <c r="E332" s="188" t="s">
        <v>335</v>
      </c>
      <c r="F332" s="189" t="s">
        <v>336</v>
      </c>
      <c r="G332" s="190" t="s">
        <v>152</v>
      </c>
      <c r="H332" s="191">
        <v>1</v>
      </c>
      <c r="I332" s="192"/>
      <c r="J332" s="193">
        <f>ROUND(I332*H332,2)</f>
        <v>0</v>
      </c>
      <c r="K332" s="194"/>
      <c r="L332" s="39"/>
      <c r="M332" s="195" t="s">
        <v>1</v>
      </c>
      <c r="N332" s="196" t="s">
        <v>43</v>
      </c>
      <c r="O332" s="71"/>
      <c r="P332" s="197">
        <f>O332*H332</f>
        <v>0</v>
      </c>
      <c r="Q332" s="197">
        <v>0</v>
      </c>
      <c r="R332" s="197">
        <f>Q332*H332</f>
        <v>0</v>
      </c>
      <c r="S332" s="197">
        <v>0</v>
      </c>
      <c r="T332" s="198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99" t="s">
        <v>153</v>
      </c>
      <c r="AT332" s="199" t="s">
        <v>149</v>
      </c>
      <c r="AU332" s="199" t="s">
        <v>88</v>
      </c>
      <c r="AY332" s="17" t="s">
        <v>146</v>
      </c>
      <c r="BE332" s="200">
        <f>IF(N332="základní",J332,0)</f>
        <v>0</v>
      </c>
      <c r="BF332" s="200">
        <f>IF(N332="snížená",J332,0)</f>
        <v>0</v>
      </c>
      <c r="BG332" s="200">
        <f>IF(N332="zákl. přenesená",J332,0)</f>
        <v>0</v>
      </c>
      <c r="BH332" s="200">
        <f>IF(N332="sníž. přenesená",J332,0)</f>
        <v>0</v>
      </c>
      <c r="BI332" s="200">
        <f>IF(N332="nulová",J332,0)</f>
        <v>0</v>
      </c>
      <c r="BJ332" s="17" t="s">
        <v>86</v>
      </c>
      <c r="BK332" s="200">
        <f>ROUND(I332*H332,2)</f>
        <v>0</v>
      </c>
      <c r="BL332" s="17" t="s">
        <v>153</v>
      </c>
      <c r="BM332" s="199" t="s">
        <v>337</v>
      </c>
    </row>
    <row r="333" spans="1:65" s="2" customFormat="1" ht="19.5">
      <c r="A333" s="34"/>
      <c r="B333" s="35"/>
      <c r="C333" s="36"/>
      <c r="D333" s="201" t="s">
        <v>154</v>
      </c>
      <c r="E333" s="36"/>
      <c r="F333" s="202" t="s">
        <v>336</v>
      </c>
      <c r="G333" s="36"/>
      <c r="H333" s="36"/>
      <c r="I333" s="203"/>
      <c r="J333" s="36"/>
      <c r="K333" s="36"/>
      <c r="L333" s="39"/>
      <c r="M333" s="204"/>
      <c r="N333" s="205"/>
      <c r="O333" s="71"/>
      <c r="P333" s="71"/>
      <c r="Q333" s="71"/>
      <c r="R333" s="71"/>
      <c r="S333" s="71"/>
      <c r="T333" s="72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7" t="s">
        <v>154</v>
      </c>
      <c r="AU333" s="17" t="s">
        <v>88</v>
      </c>
    </row>
    <row r="334" spans="1:65" s="13" customFormat="1">
      <c r="B334" s="206"/>
      <c r="C334" s="207"/>
      <c r="D334" s="201" t="s">
        <v>155</v>
      </c>
      <c r="E334" s="208" t="s">
        <v>1</v>
      </c>
      <c r="F334" s="209" t="s">
        <v>156</v>
      </c>
      <c r="G334" s="207"/>
      <c r="H334" s="210">
        <v>1</v>
      </c>
      <c r="I334" s="211"/>
      <c r="J334" s="207"/>
      <c r="K334" s="207"/>
      <c r="L334" s="212"/>
      <c r="M334" s="213"/>
      <c r="N334" s="214"/>
      <c r="O334" s="214"/>
      <c r="P334" s="214"/>
      <c r="Q334" s="214"/>
      <c r="R334" s="214"/>
      <c r="S334" s="214"/>
      <c r="T334" s="215"/>
      <c r="AT334" s="216" t="s">
        <v>155</v>
      </c>
      <c r="AU334" s="216" t="s">
        <v>88</v>
      </c>
      <c r="AV334" s="13" t="s">
        <v>88</v>
      </c>
      <c r="AW334" s="13" t="s">
        <v>35</v>
      </c>
      <c r="AX334" s="13" t="s">
        <v>78</v>
      </c>
      <c r="AY334" s="216" t="s">
        <v>146</v>
      </c>
    </row>
    <row r="335" spans="1:65" s="14" customFormat="1">
      <c r="B335" s="217"/>
      <c r="C335" s="218"/>
      <c r="D335" s="201" t="s">
        <v>155</v>
      </c>
      <c r="E335" s="219" t="s">
        <v>1</v>
      </c>
      <c r="F335" s="220" t="s">
        <v>157</v>
      </c>
      <c r="G335" s="218"/>
      <c r="H335" s="221">
        <v>1</v>
      </c>
      <c r="I335" s="222"/>
      <c r="J335" s="218"/>
      <c r="K335" s="218"/>
      <c r="L335" s="223"/>
      <c r="M335" s="224"/>
      <c r="N335" s="225"/>
      <c r="O335" s="225"/>
      <c r="P335" s="225"/>
      <c r="Q335" s="225"/>
      <c r="R335" s="225"/>
      <c r="S335" s="225"/>
      <c r="T335" s="226"/>
      <c r="AT335" s="227" t="s">
        <v>155</v>
      </c>
      <c r="AU335" s="227" t="s">
        <v>88</v>
      </c>
      <c r="AV335" s="14" t="s">
        <v>153</v>
      </c>
      <c r="AW335" s="14" t="s">
        <v>35</v>
      </c>
      <c r="AX335" s="14" t="s">
        <v>86</v>
      </c>
      <c r="AY335" s="227" t="s">
        <v>146</v>
      </c>
    </row>
    <row r="336" spans="1:65" s="2" customFormat="1" ht="21.75" customHeight="1">
      <c r="A336" s="34"/>
      <c r="B336" s="35"/>
      <c r="C336" s="238" t="s">
        <v>338</v>
      </c>
      <c r="D336" s="238" t="s">
        <v>266</v>
      </c>
      <c r="E336" s="239" t="s">
        <v>339</v>
      </c>
      <c r="F336" s="240" t="s">
        <v>340</v>
      </c>
      <c r="G336" s="241" t="s">
        <v>152</v>
      </c>
      <c r="H336" s="242">
        <v>1</v>
      </c>
      <c r="I336" s="243"/>
      <c r="J336" s="244">
        <f>ROUND(I336*H336,2)</f>
        <v>0</v>
      </c>
      <c r="K336" s="245"/>
      <c r="L336" s="246"/>
      <c r="M336" s="247" t="s">
        <v>1</v>
      </c>
      <c r="N336" s="248" t="s">
        <v>43</v>
      </c>
      <c r="O336" s="71"/>
      <c r="P336" s="197">
        <f>O336*H336</f>
        <v>0</v>
      </c>
      <c r="Q336" s="197">
        <v>0</v>
      </c>
      <c r="R336" s="197">
        <f>Q336*H336</f>
        <v>0</v>
      </c>
      <c r="S336" s="197">
        <v>0</v>
      </c>
      <c r="T336" s="198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99" t="s">
        <v>170</v>
      </c>
      <c r="AT336" s="199" t="s">
        <v>266</v>
      </c>
      <c r="AU336" s="199" t="s">
        <v>88</v>
      </c>
      <c r="AY336" s="17" t="s">
        <v>146</v>
      </c>
      <c r="BE336" s="200">
        <f>IF(N336="základní",J336,0)</f>
        <v>0</v>
      </c>
      <c r="BF336" s="200">
        <f>IF(N336="snížená",J336,0)</f>
        <v>0</v>
      </c>
      <c r="BG336" s="200">
        <f>IF(N336="zákl. přenesená",J336,0)</f>
        <v>0</v>
      </c>
      <c r="BH336" s="200">
        <f>IF(N336="sníž. přenesená",J336,0)</f>
        <v>0</v>
      </c>
      <c r="BI336" s="200">
        <f>IF(N336="nulová",J336,0)</f>
        <v>0</v>
      </c>
      <c r="BJ336" s="17" t="s">
        <v>86</v>
      </c>
      <c r="BK336" s="200">
        <f>ROUND(I336*H336,2)</f>
        <v>0</v>
      </c>
      <c r="BL336" s="17" t="s">
        <v>153</v>
      </c>
      <c r="BM336" s="199" t="s">
        <v>341</v>
      </c>
    </row>
    <row r="337" spans="1:65" s="2" customFormat="1">
      <c r="A337" s="34"/>
      <c r="B337" s="35"/>
      <c r="C337" s="36"/>
      <c r="D337" s="201" t="s">
        <v>154</v>
      </c>
      <c r="E337" s="36"/>
      <c r="F337" s="202" t="s">
        <v>340</v>
      </c>
      <c r="G337" s="36"/>
      <c r="H337" s="36"/>
      <c r="I337" s="203"/>
      <c r="J337" s="36"/>
      <c r="K337" s="36"/>
      <c r="L337" s="39"/>
      <c r="M337" s="204"/>
      <c r="N337" s="205"/>
      <c r="O337" s="71"/>
      <c r="P337" s="71"/>
      <c r="Q337" s="71"/>
      <c r="R337" s="71"/>
      <c r="S337" s="71"/>
      <c r="T337" s="72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7" t="s">
        <v>154</v>
      </c>
      <c r="AU337" s="17" t="s">
        <v>88</v>
      </c>
    </row>
    <row r="338" spans="1:65" s="13" customFormat="1">
      <c r="B338" s="206"/>
      <c r="C338" s="207"/>
      <c r="D338" s="201" t="s">
        <v>155</v>
      </c>
      <c r="E338" s="208" t="s">
        <v>1</v>
      </c>
      <c r="F338" s="209" t="s">
        <v>156</v>
      </c>
      <c r="G338" s="207"/>
      <c r="H338" s="210">
        <v>1</v>
      </c>
      <c r="I338" s="211"/>
      <c r="J338" s="207"/>
      <c r="K338" s="207"/>
      <c r="L338" s="212"/>
      <c r="M338" s="213"/>
      <c r="N338" s="214"/>
      <c r="O338" s="214"/>
      <c r="P338" s="214"/>
      <c r="Q338" s="214"/>
      <c r="R338" s="214"/>
      <c r="S338" s="214"/>
      <c r="T338" s="215"/>
      <c r="AT338" s="216" t="s">
        <v>155</v>
      </c>
      <c r="AU338" s="216" t="s">
        <v>88</v>
      </c>
      <c r="AV338" s="13" t="s">
        <v>88</v>
      </c>
      <c r="AW338" s="13" t="s">
        <v>35</v>
      </c>
      <c r="AX338" s="13" t="s">
        <v>78</v>
      </c>
      <c r="AY338" s="216" t="s">
        <v>146</v>
      </c>
    </row>
    <row r="339" spans="1:65" s="14" customFormat="1">
      <c r="B339" s="217"/>
      <c r="C339" s="218"/>
      <c r="D339" s="201" t="s">
        <v>155</v>
      </c>
      <c r="E339" s="219" t="s">
        <v>1</v>
      </c>
      <c r="F339" s="220" t="s">
        <v>157</v>
      </c>
      <c r="G339" s="218"/>
      <c r="H339" s="221">
        <v>1</v>
      </c>
      <c r="I339" s="222"/>
      <c r="J339" s="218"/>
      <c r="K339" s="218"/>
      <c r="L339" s="223"/>
      <c r="M339" s="224"/>
      <c r="N339" s="225"/>
      <c r="O339" s="225"/>
      <c r="P339" s="225"/>
      <c r="Q339" s="225"/>
      <c r="R339" s="225"/>
      <c r="S339" s="225"/>
      <c r="T339" s="226"/>
      <c r="AT339" s="227" t="s">
        <v>155</v>
      </c>
      <c r="AU339" s="227" t="s">
        <v>88</v>
      </c>
      <c r="AV339" s="14" t="s">
        <v>153</v>
      </c>
      <c r="AW339" s="14" t="s">
        <v>35</v>
      </c>
      <c r="AX339" s="14" t="s">
        <v>86</v>
      </c>
      <c r="AY339" s="227" t="s">
        <v>146</v>
      </c>
    </row>
    <row r="340" spans="1:65" s="12" customFormat="1" ht="22.9" customHeight="1">
      <c r="B340" s="171"/>
      <c r="C340" s="172"/>
      <c r="D340" s="173" t="s">
        <v>77</v>
      </c>
      <c r="E340" s="185" t="s">
        <v>199</v>
      </c>
      <c r="F340" s="185" t="s">
        <v>342</v>
      </c>
      <c r="G340" s="172"/>
      <c r="H340" s="172"/>
      <c r="I340" s="175"/>
      <c r="J340" s="186">
        <f>BK340</f>
        <v>0</v>
      </c>
      <c r="K340" s="172"/>
      <c r="L340" s="177"/>
      <c r="M340" s="178"/>
      <c r="N340" s="179"/>
      <c r="O340" s="179"/>
      <c r="P340" s="180">
        <f>SUM(P341:P452)</f>
        <v>0</v>
      </c>
      <c r="Q340" s="179"/>
      <c r="R340" s="180">
        <f>SUM(R341:R452)</f>
        <v>0</v>
      </c>
      <c r="S340" s="179"/>
      <c r="T340" s="181">
        <f>SUM(T341:T452)</f>
        <v>0</v>
      </c>
      <c r="AR340" s="182" t="s">
        <v>86</v>
      </c>
      <c r="AT340" s="183" t="s">
        <v>77</v>
      </c>
      <c r="AU340" s="183" t="s">
        <v>86</v>
      </c>
      <c r="AY340" s="182" t="s">
        <v>146</v>
      </c>
      <c r="BK340" s="184">
        <f>SUM(BK341:BK452)</f>
        <v>0</v>
      </c>
    </row>
    <row r="341" spans="1:65" s="2" customFormat="1" ht="21.75" customHeight="1">
      <c r="A341" s="34"/>
      <c r="B341" s="35"/>
      <c r="C341" s="187" t="s">
        <v>263</v>
      </c>
      <c r="D341" s="187" t="s">
        <v>149</v>
      </c>
      <c r="E341" s="188" t="s">
        <v>343</v>
      </c>
      <c r="F341" s="189" t="s">
        <v>344</v>
      </c>
      <c r="G341" s="190" t="s">
        <v>345</v>
      </c>
      <c r="H341" s="191">
        <v>10</v>
      </c>
      <c r="I341" s="192"/>
      <c r="J341" s="193">
        <f>ROUND(I341*H341,2)</f>
        <v>0</v>
      </c>
      <c r="K341" s="194"/>
      <c r="L341" s="39"/>
      <c r="M341" s="195" t="s">
        <v>1</v>
      </c>
      <c r="N341" s="196" t="s">
        <v>43</v>
      </c>
      <c r="O341" s="71"/>
      <c r="P341" s="197">
        <f>O341*H341</f>
        <v>0</v>
      </c>
      <c r="Q341" s="197">
        <v>0</v>
      </c>
      <c r="R341" s="197">
        <f>Q341*H341</f>
        <v>0</v>
      </c>
      <c r="S341" s="197">
        <v>0</v>
      </c>
      <c r="T341" s="198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9" t="s">
        <v>153</v>
      </c>
      <c r="AT341" s="199" t="s">
        <v>149</v>
      </c>
      <c r="AU341" s="199" t="s">
        <v>88</v>
      </c>
      <c r="AY341" s="17" t="s">
        <v>146</v>
      </c>
      <c r="BE341" s="200">
        <f>IF(N341="základní",J341,0)</f>
        <v>0</v>
      </c>
      <c r="BF341" s="200">
        <f>IF(N341="snížená",J341,0)</f>
        <v>0</v>
      </c>
      <c r="BG341" s="200">
        <f>IF(N341="zákl. přenesená",J341,0)</f>
        <v>0</v>
      </c>
      <c r="BH341" s="200">
        <f>IF(N341="sníž. přenesená",J341,0)</f>
        <v>0</v>
      </c>
      <c r="BI341" s="200">
        <f>IF(N341="nulová",J341,0)</f>
        <v>0</v>
      </c>
      <c r="BJ341" s="17" t="s">
        <v>86</v>
      </c>
      <c r="BK341" s="200">
        <f>ROUND(I341*H341,2)</f>
        <v>0</v>
      </c>
      <c r="BL341" s="17" t="s">
        <v>153</v>
      </c>
      <c r="BM341" s="199" t="s">
        <v>346</v>
      </c>
    </row>
    <row r="342" spans="1:65" s="2" customFormat="1">
      <c r="A342" s="34"/>
      <c r="B342" s="35"/>
      <c r="C342" s="36"/>
      <c r="D342" s="201" t="s">
        <v>154</v>
      </c>
      <c r="E342" s="36"/>
      <c r="F342" s="202" t="s">
        <v>344</v>
      </c>
      <c r="G342" s="36"/>
      <c r="H342" s="36"/>
      <c r="I342" s="203"/>
      <c r="J342" s="36"/>
      <c r="K342" s="36"/>
      <c r="L342" s="39"/>
      <c r="M342" s="204"/>
      <c r="N342" s="205"/>
      <c r="O342" s="71"/>
      <c r="P342" s="71"/>
      <c r="Q342" s="71"/>
      <c r="R342" s="71"/>
      <c r="S342" s="71"/>
      <c r="T342" s="72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7" t="s">
        <v>154</v>
      </c>
      <c r="AU342" s="17" t="s">
        <v>88</v>
      </c>
    </row>
    <row r="343" spans="1:65" s="2" customFormat="1" ht="29.25">
      <c r="A343" s="34"/>
      <c r="B343" s="35"/>
      <c r="C343" s="36"/>
      <c r="D343" s="201" t="s">
        <v>347</v>
      </c>
      <c r="E343" s="36"/>
      <c r="F343" s="249" t="s">
        <v>348</v>
      </c>
      <c r="G343" s="36"/>
      <c r="H343" s="36"/>
      <c r="I343" s="203"/>
      <c r="J343" s="36"/>
      <c r="K343" s="36"/>
      <c r="L343" s="39"/>
      <c r="M343" s="204"/>
      <c r="N343" s="205"/>
      <c r="O343" s="71"/>
      <c r="P343" s="71"/>
      <c r="Q343" s="71"/>
      <c r="R343" s="71"/>
      <c r="S343" s="71"/>
      <c r="T343" s="72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7" t="s">
        <v>347</v>
      </c>
      <c r="AU343" s="17" t="s">
        <v>88</v>
      </c>
    </row>
    <row r="344" spans="1:65" s="13" customFormat="1">
      <c r="B344" s="206"/>
      <c r="C344" s="207"/>
      <c r="D344" s="201" t="s">
        <v>155</v>
      </c>
      <c r="E344" s="208" t="s">
        <v>1</v>
      </c>
      <c r="F344" s="209" t="s">
        <v>349</v>
      </c>
      <c r="G344" s="207"/>
      <c r="H344" s="210">
        <v>10</v>
      </c>
      <c r="I344" s="211"/>
      <c r="J344" s="207"/>
      <c r="K344" s="207"/>
      <c r="L344" s="212"/>
      <c r="M344" s="213"/>
      <c r="N344" s="214"/>
      <c r="O344" s="214"/>
      <c r="P344" s="214"/>
      <c r="Q344" s="214"/>
      <c r="R344" s="214"/>
      <c r="S344" s="214"/>
      <c r="T344" s="215"/>
      <c r="AT344" s="216" t="s">
        <v>155</v>
      </c>
      <c r="AU344" s="216" t="s">
        <v>88</v>
      </c>
      <c r="AV344" s="13" t="s">
        <v>88</v>
      </c>
      <c r="AW344" s="13" t="s">
        <v>35</v>
      </c>
      <c r="AX344" s="13" t="s">
        <v>78</v>
      </c>
      <c r="AY344" s="216" t="s">
        <v>146</v>
      </c>
    </row>
    <row r="345" spans="1:65" s="14" customFormat="1">
      <c r="B345" s="217"/>
      <c r="C345" s="218"/>
      <c r="D345" s="201" t="s">
        <v>155</v>
      </c>
      <c r="E345" s="219" t="s">
        <v>1</v>
      </c>
      <c r="F345" s="220" t="s">
        <v>157</v>
      </c>
      <c r="G345" s="218"/>
      <c r="H345" s="221">
        <v>10</v>
      </c>
      <c r="I345" s="222"/>
      <c r="J345" s="218"/>
      <c r="K345" s="218"/>
      <c r="L345" s="223"/>
      <c r="M345" s="224"/>
      <c r="N345" s="225"/>
      <c r="O345" s="225"/>
      <c r="P345" s="225"/>
      <c r="Q345" s="225"/>
      <c r="R345" s="225"/>
      <c r="S345" s="225"/>
      <c r="T345" s="226"/>
      <c r="AT345" s="227" t="s">
        <v>155</v>
      </c>
      <c r="AU345" s="227" t="s">
        <v>88</v>
      </c>
      <c r="AV345" s="14" t="s">
        <v>153</v>
      </c>
      <c r="AW345" s="14" t="s">
        <v>35</v>
      </c>
      <c r="AX345" s="14" t="s">
        <v>86</v>
      </c>
      <c r="AY345" s="227" t="s">
        <v>146</v>
      </c>
    </row>
    <row r="346" spans="1:65" s="2" customFormat="1" ht="24.2" customHeight="1">
      <c r="A346" s="34"/>
      <c r="B346" s="35"/>
      <c r="C346" s="187" t="s">
        <v>350</v>
      </c>
      <c r="D346" s="187" t="s">
        <v>149</v>
      </c>
      <c r="E346" s="188" t="s">
        <v>351</v>
      </c>
      <c r="F346" s="189" t="s">
        <v>352</v>
      </c>
      <c r="G346" s="190" t="s">
        <v>163</v>
      </c>
      <c r="H346" s="191">
        <v>193.934</v>
      </c>
      <c r="I346" s="192"/>
      <c r="J346" s="193">
        <f>ROUND(I346*H346,2)</f>
        <v>0</v>
      </c>
      <c r="K346" s="194"/>
      <c r="L346" s="39"/>
      <c r="M346" s="195" t="s">
        <v>1</v>
      </c>
      <c r="N346" s="196" t="s">
        <v>43</v>
      </c>
      <c r="O346" s="71"/>
      <c r="P346" s="197">
        <f>O346*H346</f>
        <v>0</v>
      </c>
      <c r="Q346" s="197">
        <v>0</v>
      </c>
      <c r="R346" s="197">
        <f>Q346*H346</f>
        <v>0</v>
      </c>
      <c r="S346" s="197">
        <v>0</v>
      </c>
      <c r="T346" s="198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99" t="s">
        <v>153</v>
      </c>
      <c r="AT346" s="199" t="s">
        <v>149</v>
      </c>
      <c r="AU346" s="199" t="s">
        <v>88</v>
      </c>
      <c r="AY346" s="17" t="s">
        <v>146</v>
      </c>
      <c r="BE346" s="200">
        <f>IF(N346="základní",J346,0)</f>
        <v>0</v>
      </c>
      <c r="BF346" s="200">
        <f>IF(N346="snížená",J346,0)</f>
        <v>0</v>
      </c>
      <c r="BG346" s="200">
        <f>IF(N346="zákl. přenesená",J346,0)</f>
        <v>0</v>
      </c>
      <c r="BH346" s="200">
        <f>IF(N346="sníž. přenesená",J346,0)</f>
        <v>0</v>
      </c>
      <c r="BI346" s="200">
        <f>IF(N346="nulová",J346,0)</f>
        <v>0</v>
      </c>
      <c r="BJ346" s="17" t="s">
        <v>86</v>
      </c>
      <c r="BK346" s="200">
        <f>ROUND(I346*H346,2)</f>
        <v>0</v>
      </c>
      <c r="BL346" s="17" t="s">
        <v>153</v>
      </c>
      <c r="BM346" s="199" t="s">
        <v>353</v>
      </c>
    </row>
    <row r="347" spans="1:65" s="2" customFormat="1">
      <c r="A347" s="34"/>
      <c r="B347" s="35"/>
      <c r="C347" s="36"/>
      <c r="D347" s="201" t="s">
        <v>154</v>
      </c>
      <c r="E347" s="36"/>
      <c r="F347" s="202" t="s">
        <v>352</v>
      </c>
      <c r="G347" s="36"/>
      <c r="H347" s="36"/>
      <c r="I347" s="203"/>
      <c r="J347" s="36"/>
      <c r="K347" s="36"/>
      <c r="L347" s="39"/>
      <c r="M347" s="204"/>
      <c r="N347" s="205"/>
      <c r="O347" s="71"/>
      <c r="P347" s="71"/>
      <c r="Q347" s="71"/>
      <c r="R347" s="71"/>
      <c r="S347" s="71"/>
      <c r="T347" s="72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7" t="s">
        <v>154</v>
      </c>
      <c r="AU347" s="17" t="s">
        <v>88</v>
      </c>
    </row>
    <row r="348" spans="1:65" s="13" customFormat="1">
      <c r="B348" s="206"/>
      <c r="C348" s="207"/>
      <c r="D348" s="201" t="s">
        <v>155</v>
      </c>
      <c r="E348" s="208" t="s">
        <v>1</v>
      </c>
      <c r="F348" s="209" t="s">
        <v>354</v>
      </c>
      <c r="G348" s="207"/>
      <c r="H348" s="210">
        <v>8.84</v>
      </c>
      <c r="I348" s="211"/>
      <c r="J348" s="207"/>
      <c r="K348" s="207"/>
      <c r="L348" s="212"/>
      <c r="M348" s="213"/>
      <c r="N348" s="214"/>
      <c r="O348" s="214"/>
      <c r="P348" s="214"/>
      <c r="Q348" s="214"/>
      <c r="R348" s="214"/>
      <c r="S348" s="214"/>
      <c r="T348" s="215"/>
      <c r="AT348" s="216" t="s">
        <v>155</v>
      </c>
      <c r="AU348" s="216" t="s">
        <v>88</v>
      </c>
      <c r="AV348" s="13" t="s">
        <v>88</v>
      </c>
      <c r="AW348" s="13" t="s">
        <v>35</v>
      </c>
      <c r="AX348" s="13" t="s">
        <v>78</v>
      </c>
      <c r="AY348" s="216" t="s">
        <v>146</v>
      </c>
    </row>
    <row r="349" spans="1:65" s="13" customFormat="1">
      <c r="B349" s="206"/>
      <c r="C349" s="207"/>
      <c r="D349" s="201" t="s">
        <v>155</v>
      </c>
      <c r="E349" s="208" t="s">
        <v>1</v>
      </c>
      <c r="F349" s="209" t="s">
        <v>355</v>
      </c>
      <c r="G349" s="207"/>
      <c r="H349" s="210">
        <v>2.74</v>
      </c>
      <c r="I349" s="211"/>
      <c r="J349" s="207"/>
      <c r="K349" s="207"/>
      <c r="L349" s="212"/>
      <c r="M349" s="213"/>
      <c r="N349" s="214"/>
      <c r="O349" s="214"/>
      <c r="P349" s="214"/>
      <c r="Q349" s="214"/>
      <c r="R349" s="214"/>
      <c r="S349" s="214"/>
      <c r="T349" s="215"/>
      <c r="AT349" s="216" t="s">
        <v>155</v>
      </c>
      <c r="AU349" s="216" t="s">
        <v>88</v>
      </c>
      <c r="AV349" s="13" t="s">
        <v>88</v>
      </c>
      <c r="AW349" s="13" t="s">
        <v>35</v>
      </c>
      <c r="AX349" s="13" t="s">
        <v>78</v>
      </c>
      <c r="AY349" s="216" t="s">
        <v>146</v>
      </c>
    </row>
    <row r="350" spans="1:65" s="13" customFormat="1">
      <c r="B350" s="206"/>
      <c r="C350" s="207"/>
      <c r="D350" s="201" t="s">
        <v>155</v>
      </c>
      <c r="E350" s="208" t="s">
        <v>1</v>
      </c>
      <c r="F350" s="209" t="s">
        <v>356</v>
      </c>
      <c r="G350" s="207"/>
      <c r="H350" s="210">
        <v>111.06</v>
      </c>
      <c r="I350" s="211"/>
      <c r="J350" s="207"/>
      <c r="K350" s="207"/>
      <c r="L350" s="212"/>
      <c r="M350" s="213"/>
      <c r="N350" s="214"/>
      <c r="O350" s="214"/>
      <c r="P350" s="214"/>
      <c r="Q350" s="214"/>
      <c r="R350" s="214"/>
      <c r="S350" s="214"/>
      <c r="T350" s="215"/>
      <c r="AT350" s="216" t="s">
        <v>155</v>
      </c>
      <c r="AU350" s="216" t="s">
        <v>88</v>
      </c>
      <c r="AV350" s="13" t="s">
        <v>88</v>
      </c>
      <c r="AW350" s="13" t="s">
        <v>35</v>
      </c>
      <c r="AX350" s="13" t="s">
        <v>78</v>
      </c>
      <c r="AY350" s="216" t="s">
        <v>146</v>
      </c>
    </row>
    <row r="351" spans="1:65" s="13" customFormat="1">
      <c r="B351" s="206"/>
      <c r="C351" s="207"/>
      <c r="D351" s="201" t="s">
        <v>155</v>
      </c>
      <c r="E351" s="208" t="s">
        <v>1</v>
      </c>
      <c r="F351" s="209" t="s">
        <v>357</v>
      </c>
      <c r="G351" s="207"/>
      <c r="H351" s="210">
        <v>16.38</v>
      </c>
      <c r="I351" s="211"/>
      <c r="J351" s="207"/>
      <c r="K351" s="207"/>
      <c r="L351" s="212"/>
      <c r="M351" s="213"/>
      <c r="N351" s="214"/>
      <c r="O351" s="214"/>
      <c r="P351" s="214"/>
      <c r="Q351" s="214"/>
      <c r="R351" s="214"/>
      <c r="S351" s="214"/>
      <c r="T351" s="215"/>
      <c r="AT351" s="216" t="s">
        <v>155</v>
      </c>
      <c r="AU351" s="216" t="s">
        <v>88</v>
      </c>
      <c r="AV351" s="13" t="s">
        <v>88</v>
      </c>
      <c r="AW351" s="13" t="s">
        <v>35</v>
      </c>
      <c r="AX351" s="13" t="s">
        <v>78</v>
      </c>
      <c r="AY351" s="216" t="s">
        <v>146</v>
      </c>
    </row>
    <row r="352" spans="1:65" s="13" customFormat="1">
      <c r="B352" s="206"/>
      <c r="C352" s="207"/>
      <c r="D352" s="201" t="s">
        <v>155</v>
      </c>
      <c r="E352" s="208" t="s">
        <v>1</v>
      </c>
      <c r="F352" s="209" t="s">
        <v>358</v>
      </c>
      <c r="G352" s="207"/>
      <c r="H352" s="210">
        <v>17.260000000000002</v>
      </c>
      <c r="I352" s="211"/>
      <c r="J352" s="207"/>
      <c r="K352" s="207"/>
      <c r="L352" s="212"/>
      <c r="M352" s="213"/>
      <c r="N352" s="214"/>
      <c r="O352" s="214"/>
      <c r="P352" s="214"/>
      <c r="Q352" s="214"/>
      <c r="R352" s="214"/>
      <c r="S352" s="214"/>
      <c r="T352" s="215"/>
      <c r="AT352" s="216" t="s">
        <v>155</v>
      </c>
      <c r="AU352" s="216" t="s">
        <v>88</v>
      </c>
      <c r="AV352" s="13" t="s">
        <v>88</v>
      </c>
      <c r="AW352" s="13" t="s">
        <v>35</v>
      </c>
      <c r="AX352" s="13" t="s">
        <v>78</v>
      </c>
      <c r="AY352" s="216" t="s">
        <v>146</v>
      </c>
    </row>
    <row r="353" spans="1:65" s="13" customFormat="1">
      <c r="B353" s="206"/>
      <c r="C353" s="207"/>
      <c r="D353" s="201" t="s">
        <v>155</v>
      </c>
      <c r="E353" s="208" t="s">
        <v>1</v>
      </c>
      <c r="F353" s="209" t="s">
        <v>359</v>
      </c>
      <c r="G353" s="207"/>
      <c r="H353" s="210">
        <v>25.24</v>
      </c>
      <c r="I353" s="211"/>
      <c r="J353" s="207"/>
      <c r="K353" s="207"/>
      <c r="L353" s="212"/>
      <c r="M353" s="213"/>
      <c r="N353" s="214"/>
      <c r="O353" s="214"/>
      <c r="P353" s="214"/>
      <c r="Q353" s="214"/>
      <c r="R353" s="214"/>
      <c r="S353" s="214"/>
      <c r="T353" s="215"/>
      <c r="AT353" s="216" t="s">
        <v>155</v>
      </c>
      <c r="AU353" s="216" t="s">
        <v>88</v>
      </c>
      <c r="AV353" s="13" t="s">
        <v>88</v>
      </c>
      <c r="AW353" s="13" t="s">
        <v>35</v>
      </c>
      <c r="AX353" s="13" t="s">
        <v>78</v>
      </c>
      <c r="AY353" s="216" t="s">
        <v>146</v>
      </c>
    </row>
    <row r="354" spans="1:65" s="13" customFormat="1">
      <c r="B354" s="206"/>
      <c r="C354" s="207"/>
      <c r="D354" s="201" t="s">
        <v>155</v>
      </c>
      <c r="E354" s="208" t="s">
        <v>1</v>
      </c>
      <c r="F354" s="209" t="s">
        <v>360</v>
      </c>
      <c r="G354" s="207"/>
      <c r="H354" s="210">
        <v>4.0739999999999998</v>
      </c>
      <c r="I354" s="211"/>
      <c r="J354" s="207"/>
      <c r="K354" s="207"/>
      <c r="L354" s="212"/>
      <c r="M354" s="213"/>
      <c r="N354" s="214"/>
      <c r="O354" s="214"/>
      <c r="P354" s="214"/>
      <c r="Q354" s="214"/>
      <c r="R354" s="214"/>
      <c r="S354" s="214"/>
      <c r="T354" s="215"/>
      <c r="AT354" s="216" t="s">
        <v>155</v>
      </c>
      <c r="AU354" s="216" t="s">
        <v>88</v>
      </c>
      <c r="AV354" s="13" t="s">
        <v>88</v>
      </c>
      <c r="AW354" s="13" t="s">
        <v>35</v>
      </c>
      <c r="AX354" s="13" t="s">
        <v>78</v>
      </c>
      <c r="AY354" s="216" t="s">
        <v>146</v>
      </c>
    </row>
    <row r="355" spans="1:65" s="13" customFormat="1">
      <c r="B355" s="206"/>
      <c r="C355" s="207"/>
      <c r="D355" s="201" t="s">
        <v>155</v>
      </c>
      <c r="E355" s="208" t="s">
        <v>1</v>
      </c>
      <c r="F355" s="209" t="s">
        <v>361</v>
      </c>
      <c r="G355" s="207"/>
      <c r="H355" s="210">
        <v>8.34</v>
      </c>
      <c r="I355" s="211"/>
      <c r="J355" s="207"/>
      <c r="K355" s="207"/>
      <c r="L355" s="212"/>
      <c r="M355" s="213"/>
      <c r="N355" s="214"/>
      <c r="O355" s="214"/>
      <c r="P355" s="214"/>
      <c r="Q355" s="214"/>
      <c r="R355" s="214"/>
      <c r="S355" s="214"/>
      <c r="T355" s="215"/>
      <c r="AT355" s="216" t="s">
        <v>155</v>
      </c>
      <c r="AU355" s="216" t="s">
        <v>88</v>
      </c>
      <c r="AV355" s="13" t="s">
        <v>88</v>
      </c>
      <c r="AW355" s="13" t="s">
        <v>35</v>
      </c>
      <c r="AX355" s="13" t="s">
        <v>78</v>
      </c>
      <c r="AY355" s="216" t="s">
        <v>146</v>
      </c>
    </row>
    <row r="356" spans="1:65" s="14" customFormat="1">
      <c r="B356" s="217"/>
      <c r="C356" s="218"/>
      <c r="D356" s="201" t="s">
        <v>155</v>
      </c>
      <c r="E356" s="219" t="s">
        <v>1</v>
      </c>
      <c r="F356" s="220" t="s">
        <v>157</v>
      </c>
      <c r="G356" s="218"/>
      <c r="H356" s="221">
        <v>193.93400000000003</v>
      </c>
      <c r="I356" s="222"/>
      <c r="J356" s="218"/>
      <c r="K356" s="218"/>
      <c r="L356" s="223"/>
      <c r="M356" s="224"/>
      <c r="N356" s="225"/>
      <c r="O356" s="225"/>
      <c r="P356" s="225"/>
      <c r="Q356" s="225"/>
      <c r="R356" s="225"/>
      <c r="S356" s="225"/>
      <c r="T356" s="226"/>
      <c r="AT356" s="227" t="s">
        <v>155</v>
      </c>
      <c r="AU356" s="227" t="s">
        <v>88</v>
      </c>
      <c r="AV356" s="14" t="s">
        <v>153</v>
      </c>
      <c r="AW356" s="14" t="s">
        <v>35</v>
      </c>
      <c r="AX356" s="14" t="s">
        <v>86</v>
      </c>
      <c r="AY356" s="227" t="s">
        <v>146</v>
      </c>
    </row>
    <row r="357" spans="1:65" s="2" customFormat="1" ht="24.2" customHeight="1">
      <c r="A357" s="34"/>
      <c r="B357" s="35"/>
      <c r="C357" s="187" t="s">
        <v>269</v>
      </c>
      <c r="D357" s="187" t="s">
        <v>149</v>
      </c>
      <c r="E357" s="188" t="s">
        <v>362</v>
      </c>
      <c r="F357" s="189" t="s">
        <v>363</v>
      </c>
      <c r="G357" s="190" t="s">
        <v>163</v>
      </c>
      <c r="H357" s="191">
        <v>193.934</v>
      </c>
      <c r="I357" s="192"/>
      <c r="J357" s="193">
        <f>ROUND(I357*H357,2)</f>
        <v>0</v>
      </c>
      <c r="K357" s="194"/>
      <c r="L357" s="39"/>
      <c r="M357" s="195" t="s">
        <v>1</v>
      </c>
      <c r="N357" s="196" t="s">
        <v>43</v>
      </c>
      <c r="O357" s="71"/>
      <c r="P357" s="197">
        <f>O357*H357</f>
        <v>0</v>
      </c>
      <c r="Q357" s="197">
        <v>0</v>
      </c>
      <c r="R357" s="197">
        <f>Q357*H357</f>
        <v>0</v>
      </c>
      <c r="S357" s="197">
        <v>0</v>
      </c>
      <c r="T357" s="198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99" t="s">
        <v>153</v>
      </c>
      <c r="AT357" s="199" t="s">
        <v>149</v>
      </c>
      <c r="AU357" s="199" t="s">
        <v>88</v>
      </c>
      <c r="AY357" s="17" t="s">
        <v>146</v>
      </c>
      <c r="BE357" s="200">
        <f>IF(N357="základní",J357,0)</f>
        <v>0</v>
      </c>
      <c r="BF357" s="200">
        <f>IF(N357="snížená",J357,0)</f>
        <v>0</v>
      </c>
      <c r="BG357" s="200">
        <f>IF(N357="zákl. přenesená",J357,0)</f>
        <v>0</v>
      </c>
      <c r="BH357" s="200">
        <f>IF(N357="sníž. přenesená",J357,0)</f>
        <v>0</v>
      </c>
      <c r="BI357" s="200">
        <f>IF(N357="nulová",J357,0)</f>
        <v>0</v>
      </c>
      <c r="BJ357" s="17" t="s">
        <v>86</v>
      </c>
      <c r="BK357" s="200">
        <f>ROUND(I357*H357,2)</f>
        <v>0</v>
      </c>
      <c r="BL357" s="17" t="s">
        <v>153</v>
      </c>
      <c r="BM357" s="199" t="s">
        <v>364</v>
      </c>
    </row>
    <row r="358" spans="1:65" s="2" customFormat="1">
      <c r="A358" s="34"/>
      <c r="B358" s="35"/>
      <c r="C358" s="36"/>
      <c r="D358" s="201" t="s">
        <v>154</v>
      </c>
      <c r="E358" s="36"/>
      <c r="F358" s="202" t="s">
        <v>363</v>
      </c>
      <c r="G358" s="36"/>
      <c r="H358" s="36"/>
      <c r="I358" s="203"/>
      <c r="J358" s="36"/>
      <c r="K358" s="36"/>
      <c r="L358" s="39"/>
      <c r="M358" s="204"/>
      <c r="N358" s="205"/>
      <c r="O358" s="71"/>
      <c r="P358" s="71"/>
      <c r="Q358" s="71"/>
      <c r="R358" s="71"/>
      <c r="S358" s="71"/>
      <c r="T358" s="72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7" t="s">
        <v>154</v>
      </c>
      <c r="AU358" s="17" t="s">
        <v>88</v>
      </c>
    </row>
    <row r="359" spans="1:65" s="2" customFormat="1" ht="33" customHeight="1">
      <c r="A359" s="34"/>
      <c r="B359" s="35"/>
      <c r="C359" s="187" t="s">
        <v>365</v>
      </c>
      <c r="D359" s="187" t="s">
        <v>149</v>
      </c>
      <c r="E359" s="188" t="s">
        <v>366</v>
      </c>
      <c r="F359" s="189" t="s">
        <v>367</v>
      </c>
      <c r="G359" s="190" t="s">
        <v>152</v>
      </c>
      <c r="H359" s="191">
        <v>2</v>
      </c>
      <c r="I359" s="192"/>
      <c r="J359" s="193">
        <f>ROUND(I359*H359,2)</f>
        <v>0</v>
      </c>
      <c r="K359" s="194"/>
      <c r="L359" s="39"/>
      <c r="M359" s="195" t="s">
        <v>1</v>
      </c>
      <c r="N359" s="196" t="s">
        <v>43</v>
      </c>
      <c r="O359" s="71"/>
      <c r="P359" s="197">
        <f>O359*H359</f>
        <v>0</v>
      </c>
      <c r="Q359" s="197">
        <v>0</v>
      </c>
      <c r="R359" s="197">
        <f>Q359*H359</f>
        <v>0</v>
      </c>
      <c r="S359" s="197">
        <v>0</v>
      </c>
      <c r="T359" s="198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99" t="s">
        <v>153</v>
      </c>
      <c r="AT359" s="199" t="s">
        <v>149</v>
      </c>
      <c r="AU359" s="199" t="s">
        <v>88</v>
      </c>
      <c r="AY359" s="17" t="s">
        <v>146</v>
      </c>
      <c r="BE359" s="200">
        <f>IF(N359="základní",J359,0)</f>
        <v>0</v>
      </c>
      <c r="BF359" s="200">
        <f>IF(N359="snížená",J359,0)</f>
        <v>0</v>
      </c>
      <c r="BG359" s="200">
        <f>IF(N359="zákl. přenesená",J359,0)</f>
        <v>0</v>
      </c>
      <c r="BH359" s="200">
        <f>IF(N359="sníž. přenesená",J359,0)</f>
        <v>0</v>
      </c>
      <c r="BI359" s="200">
        <f>IF(N359="nulová",J359,0)</f>
        <v>0</v>
      </c>
      <c r="BJ359" s="17" t="s">
        <v>86</v>
      </c>
      <c r="BK359" s="200">
        <f>ROUND(I359*H359,2)</f>
        <v>0</v>
      </c>
      <c r="BL359" s="17" t="s">
        <v>153</v>
      </c>
      <c r="BM359" s="199" t="s">
        <v>368</v>
      </c>
    </row>
    <row r="360" spans="1:65" s="2" customFormat="1" ht="19.5">
      <c r="A360" s="34"/>
      <c r="B360" s="35"/>
      <c r="C360" s="36"/>
      <c r="D360" s="201" t="s">
        <v>154</v>
      </c>
      <c r="E360" s="36"/>
      <c r="F360" s="202" t="s">
        <v>367</v>
      </c>
      <c r="G360" s="36"/>
      <c r="H360" s="36"/>
      <c r="I360" s="203"/>
      <c r="J360" s="36"/>
      <c r="K360" s="36"/>
      <c r="L360" s="39"/>
      <c r="M360" s="204"/>
      <c r="N360" s="205"/>
      <c r="O360" s="71"/>
      <c r="P360" s="71"/>
      <c r="Q360" s="71"/>
      <c r="R360" s="71"/>
      <c r="S360" s="71"/>
      <c r="T360" s="72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7" t="s">
        <v>154</v>
      </c>
      <c r="AU360" s="17" t="s">
        <v>88</v>
      </c>
    </row>
    <row r="361" spans="1:65" s="13" customFormat="1">
      <c r="B361" s="206"/>
      <c r="C361" s="207"/>
      <c r="D361" s="201" t="s">
        <v>155</v>
      </c>
      <c r="E361" s="208" t="s">
        <v>1</v>
      </c>
      <c r="F361" s="209" t="s">
        <v>369</v>
      </c>
      <c r="G361" s="207"/>
      <c r="H361" s="210">
        <v>2</v>
      </c>
      <c r="I361" s="211"/>
      <c r="J361" s="207"/>
      <c r="K361" s="207"/>
      <c r="L361" s="212"/>
      <c r="M361" s="213"/>
      <c r="N361" s="214"/>
      <c r="O361" s="214"/>
      <c r="P361" s="214"/>
      <c r="Q361" s="214"/>
      <c r="R361" s="214"/>
      <c r="S361" s="214"/>
      <c r="T361" s="215"/>
      <c r="AT361" s="216" t="s">
        <v>155</v>
      </c>
      <c r="AU361" s="216" t="s">
        <v>88</v>
      </c>
      <c r="AV361" s="13" t="s">
        <v>88</v>
      </c>
      <c r="AW361" s="13" t="s">
        <v>35</v>
      </c>
      <c r="AX361" s="13" t="s">
        <v>78</v>
      </c>
      <c r="AY361" s="216" t="s">
        <v>146</v>
      </c>
    </row>
    <row r="362" spans="1:65" s="14" customFormat="1">
      <c r="B362" s="217"/>
      <c r="C362" s="218"/>
      <c r="D362" s="201" t="s">
        <v>155</v>
      </c>
      <c r="E362" s="219" t="s">
        <v>1</v>
      </c>
      <c r="F362" s="220" t="s">
        <v>157</v>
      </c>
      <c r="G362" s="218"/>
      <c r="H362" s="221">
        <v>2</v>
      </c>
      <c r="I362" s="222"/>
      <c r="J362" s="218"/>
      <c r="K362" s="218"/>
      <c r="L362" s="223"/>
      <c r="M362" s="224"/>
      <c r="N362" s="225"/>
      <c r="O362" s="225"/>
      <c r="P362" s="225"/>
      <c r="Q362" s="225"/>
      <c r="R362" s="225"/>
      <c r="S362" s="225"/>
      <c r="T362" s="226"/>
      <c r="AT362" s="227" t="s">
        <v>155</v>
      </c>
      <c r="AU362" s="227" t="s">
        <v>88</v>
      </c>
      <c r="AV362" s="14" t="s">
        <v>153</v>
      </c>
      <c r="AW362" s="14" t="s">
        <v>35</v>
      </c>
      <c r="AX362" s="14" t="s">
        <v>86</v>
      </c>
      <c r="AY362" s="227" t="s">
        <v>146</v>
      </c>
    </row>
    <row r="363" spans="1:65" s="2" customFormat="1" ht="24.2" customHeight="1">
      <c r="A363" s="34"/>
      <c r="B363" s="35"/>
      <c r="C363" s="187" t="s">
        <v>274</v>
      </c>
      <c r="D363" s="187" t="s">
        <v>149</v>
      </c>
      <c r="E363" s="188" t="s">
        <v>370</v>
      </c>
      <c r="F363" s="189" t="s">
        <v>371</v>
      </c>
      <c r="G363" s="190" t="s">
        <v>152</v>
      </c>
      <c r="H363" s="191">
        <v>57</v>
      </c>
      <c r="I363" s="192"/>
      <c r="J363" s="193">
        <f>ROUND(I363*H363,2)</f>
        <v>0</v>
      </c>
      <c r="K363" s="194"/>
      <c r="L363" s="39"/>
      <c r="M363" s="195" t="s">
        <v>1</v>
      </c>
      <c r="N363" s="196" t="s">
        <v>43</v>
      </c>
      <c r="O363" s="71"/>
      <c r="P363" s="197">
        <f>O363*H363</f>
        <v>0</v>
      </c>
      <c r="Q363" s="197">
        <v>0</v>
      </c>
      <c r="R363" s="197">
        <f>Q363*H363</f>
        <v>0</v>
      </c>
      <c r="S363" s="197">
        <v>0</v>
      </c>
      <c r="T363" s="198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99" t="s">
        <v>153</v>
      </c>
      <c r="AT363" s="199" t="s">
        <v>149</v>
      </c>
      <c r="AU363" s="199" t="s">
        <v>88</v>
      </c>
      <c r="AY363" s="17" t="s">
        <v>146</v>
      </c>
      <c r="BE363" s="200">
        <f>IF(N363="základní",J363,0)</f>
        <v>0</v>
      </c>
      <c r="BF363" s="200">
        <f>IF(N363="snížená",J363,0)</f>
        <v>0</v>
      </c>
      <c r="BG363" s="200">
        <f>IF(N363="zákl. přenesená",J363,0)</f>
        <v>0</v>
      </c>
      <c r="BH363" s="200">
        <f>IF(N363="sníž. přenesená",J363,0)</f>
        <v>0</v>
      </c>
      <c r="BI363" s="200">
        <f>IF(N363="nulová",J363,0)</f>
        <v>0</v>
      </c>
      <c r="BJ363" s="17" t="s">
        <v>86</v>
      </c>
      <c r="BK363" s="200">
        <f>ROUND(I363*H363,2)</f>
        <v>0</v>
      </c>
      <c r="BL363" s="17" t="s">
        <v>153</v>
      </c>
      <c r="BM363" s="199" t="s">
        <v>372</v>
      </c>
    </row>
    <row r="364" spans="1:65" s="2" customFormat="1">
      <c r="A364" s="34"/>
      <c r="B364" s="35"/>
      <c r="C364" s="36"/>
      <c r="D364" s="201" t="s">
        <v>154</v>
      </c>
      <c r="E364" s="36"/>
      <c r="F364" s="202" t="s">
        <v>371</v>
      </c>
      <c r="G364" s="36"/>
      <c r="H364" s="36"/>
      <c r="I364" s="203"/>
      <c r="J364" s="36"/>
      <c r="K364" s="36"/>
      <c r="L364" s="39"/>
      <c r="M364" s="204"/>
      <c r="N364" s="205"/>
      <c r="O364" s="71"/>
      <c r="P364" s="71"/>
      <c r="Q364" s="71"/>
      <c r="R364" s="71"/>
      <c r="S364" s="71"/>
      <c r="T364" s="72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T364" s="17" t="s">
        <v>154</v>
      </c>
      <c r="AU364" s="17" t="s">
        <v>88</v>
      </c>
    </row>
    <row r="365" spans="1:65" s="13" customFormat="1">
      <c r="B365" s="206"/>
      <c r="C365" s="207"/>
      <c r="D365" s="201" t="s">
        <v>155</v>
      </c>
      <c r="E365" s="208" t="s">
        <v>1</v>
      </c>
      <c r="F365" s="209" t="s">
        <v>373</v>
      </c>
      <c r="G365" s="207"/>
      <c r="H365" s="210">
        <v>9</v>
      </c>
      <c r="I365" s="211"/>
      <c r="J365" s="207"/>
      <c r="K365" s="207"/>
      <c r="L365" s="212"/>
      <c r="M365" s="213"/>
      <c r="N365" s="214"/>
      <c r="O365" s="214"/>
      <c r="P365" s="214"/>
      <c r="Q365" s="214"/>
      <c r="R365" s="214"/>
      <c r="S365" s="214"/>
      <c r="T365" s="215"/>
      <c r="AT365" s="216" t="s">
        <v>155</v>
      </c>
      <c r="AU365" s="216" t="s">
        <v>88</v>
      </c>
      <c r="AV365" s="13" t="s">
        <v>88</v>
      </c>
      <c r="AW365" s="13" t="s">
        <v>35</v>
      </c>
      <c r="AX365" s="13" t="s">
        <v>78</v>
      </c>
      <c r="AY365" s="216" t="s">
        <v>146</v>
      </c>
    </row>
    <row r="366" spans="1:65" s="13" customFormat="1">
      <c r="B366" s="206"/>
      <c r="C366" s="207"/>
      <c r="D366" s="201" t="s">
        <v>155</v>
      </c>
      <c r="E366" s="208" t="s">
        <v>1</v>
      </c>
      <c r="F366" s="209" t="s">
        <v>374</v>
      </c>
      <c r="G366" s="207"/>
      <c r="H366" s="210">
        <v>36</v>
      </c>
      <c r="I366" s="211"/>
      <c r="J366" s="207"/>
      <c r="K366" s="207"/>
      <c r="L366" s="212"/>
      <c r="M366" s="213"/>
      <c r="N366" s="214"/>
      <c r="O366" s="214"/>
      <c r="P366" s="214"/>
      <c r="Q366" s="214"/>
      <c r="R366" s="214"/>
      <c r="S366" s="214"/>
      <c r="T366" s="215"/>
      <c r="AT366" s="216" t="s">
        <v>155</v>
      </c>
      <c r="AU366" s="216" t="s">
        <v>88</v>
      </c>
      <c r="AV366" s="13" t="s">
        <v>88</v>
      </c>
      <c r="AW366" s="13" t="s">
        <v>35</v>
      </c>
      <c r="AX366" s="13" t="s">
        <v>78</v>
      </c>
      <c r="AY366" s="216" t="s">
        <v>146</v>
      </c>
    </row>
    <row r="367" spans="1:65" s="15" customFormat="1">
      <c r="B367" s="228"/>
      <c r="C367" s="229"/>
      <c r="D367" s="201" t="s">
        <v>155</v>
      </c>
      <c r="E367" s="230" t="s">
        <v>1</v>
      </c>
      <c r="F367" s="231" t="s">
        <v>375</v>
      </c>
      <c r="G367" s="229"/>
      <c r="H367" s="230" t="s">
        <v>1</v>
      </c>
      <c r="I367" s="232"/>
      <c r="J367" s="229"/>
      <c r="K367" s="229"/>
      <c r="L367" s="233"/>
      <c r="M367" s="234"/>
      <c r="N367" s="235"/>
      <c r="O367" s="235"/>
      <c r="P367" s="235"/>
      <c r="Q367" s="235"/>
      <c r="R367" s="235"/>
      <c r="S367" s="235"/>
      <c r="T367" s="236"/>
      <c r="AT367" s="237" t="s">
        <v>155</v>
      </c>
      <c r="AU367" s="237" t="s">
        <v>88</v>
      </c>
      <c r="AV367" s="15" t="s">
        <v>86</v>
      </c>
      <c r="AW367" s="15" t="s">
        <v>35</v>
      </c>
      <c r="AX367" s="15" t="s">
        <v>78</v>
      </c>
      <c r="AY367" s="237" t="s">
        <v>146</v>
      </c>
    </row>
    <row r="368" spans="1:65" s="13" customFormat="1">
      <c r="B368" s="206"/>
      <c r="C368" s="207"/>
      <c r="D368" s="201" t="s">
        <v>155</v>
      </c>
      <c r="E368" s="208" t="s">
        <v>1</v>
      </c>
      <c r="F368" s="209" t="s">
        <v>376</v>
      </c>
      <c r="G368" s="207"/>
      <c r="H368" s="210">
        <v>12</v>
      </c>
      <c r="I368" s="211"/>
      <c r="J368" s="207"/>
      <c r="K368" s="207"/>
      <c r="L368" s="212"/>
      <c r="M368" s="213"/>
      <c r="N368" s="214"/>
      <c r="O368" s="214"/>
      <c r="P368" s="214"/>
      <c r="Q368" s="214"/>
      <c r="R368" s="214"/>
      <c r="S368" s="214"/>
      <c r="T368" s="215"/>
      <c r="AT368" s="216" t="s">
        <v>155</v>
      </c>
      <c r="AU368" s="216" t="s">
        <v>88</v>
      </c>
      <c r="AV368" s="13" t="s">
        <v>88</v>
      </c>
      <c r="AW368" s="13" t="s">
        <v>35</v>
      </c>
      <c r="AX368" s="13" t="s">
        <v>78</v>
      </c>
      <c r="AY368" s="216" t="s">
        <v>146</v>
      </c>
    </row>
    <row r="369" spans="1:65" s="14" customFormat="1">
      <c r="B369" s="217"/>
      <c r="C369" s="218"/>
      <c r="D369" s="201" t="s">
        <v>155</v>
      </c>
      <c r="E369" s="219" t="s">
        <v>1</v>
      </c>
      <c r="F369" s="220" t="s">
        <v>157</v>
      </c>
      <c r="G369" s="218"/>
      <c r="H369" s="221">
        <v>57</v>
      </c>
      <c r="I369" s="222"/>
      <c r="J369" s="218"/>
      <c r="K369" s="218"/>
      <c r="L369" s="223"/>
      <c r="M369" s="224"/>
      <c r="N369" s="225"/>
      <c r="O369" s="225"/>
      <c r="P369" s="225"/>
      <c r="Q369" s="225"/>
      <c r="R369" s="225"/>
      <c r="S369" s="225"/>
      <c r="T369" s="226"/>
      <c r="AT369" s="227" t="s">
        <v>155</v>
      </c>
      <c r="AU369" s="227" t="s">
        <v>88</v>
      </c>
      <c r="AV369" s="14" t="s">
        <v>153</v>
      </c>
      <c r="AW369" s="14" t="s">
        <v>35</v>
      </c>
      <c r="AX369" s="14" t="s">
        <v>86</v>
      </c>
      <c r="AY369" s="227" t="s">
        <v>146</v>
      </c>
    </row>
    <row r="370" spans="1:65" s="2" customFormat="1" ht="21.75" customHeight="1">
      <c r="A370" s="34"/>
      <c r="B370" s="35"/>
      <c r="C370" s="187" t="s">
        <v>377</v>
      </c>
      <c r="D370" s="187" t="s">
        <v>149</v>
      </c>
      <c r="E370" s="188" t="s">
        <v>378</v>
      </c>
      <c r="F370" s="189" t="s">
        <v>379</v>
      </c>
      <c r="G370" s="190" t="s">
        <v>152</v>
      </c>
      <c r="H370" s="191">
        <v>45</v>
      </c>
      <c r="I370" s="192"/>
      <c r="J370" s="193">
        <f>ROUND(I370*H370,2)</f>
        <v>0</v>
      </c>
      <c r="K370" s="194"/>
      <c r="L370" s="39"/>
      <c r="M370" s="195" t="s">
        <v>1</v>
      </c>
      <c r="N370" s="196" t="s">
        <v>43</v>
      </c>
      <c r="O370" s="71"/>
      <c r="P370" s="197">
        <f>O370*H370</f>
        <v>0</v>
      </c>
      <c r="Q370" s="197">
        <v>0</v>
      </c>
      <c r="R370" s="197">
        <f>Q370*H370</f>
        <v>0</v>
      </c>
      <c r="S370" s="197">
        <v>0</v>
      </c>
      <c r="T370" s="198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99" t="s">
        <v>153</v>
      </c>
      <c r="AT370" s="199" t="s">
        <v>149</v>
      </c>
      <c r="AU370" s="199" t="s">
        <v>88</v>
      </c>
      <c r="AY370" s="17" t="s">
        <v>146</v>
      </c>
      <c r="BE370" s="200">
        <f>IF(N370="základní",J370,0)</f>
        <v>0</v>
      </c>
      <c r="BF370" s="200">
        <f>IF(N370="snížená",J370,0)</f>
        <v>0</v>
      </c>
      <c r="BG370" s="200">
        <f>IF(N370="zákl. přenesená",J370,0)</f>
        <v>0</v>
      </c>
      <c r="BH370" s="200">
        <f>IF(N370="sníž. přenesená",J370,0)</f>
        <v>0</v>
      </c>
      <c r="BI370" s="200">
        <f>IF(N370="nulová",J370,0)</f>
        <v>0</v>
      </c>
      <c r="BJ370" s="17" t="s">
        <v>86</v>
      </c>
      <c r="BK370" s="200">
        <f>ROUND(I370*H370,2)</f>
        <v>0</v>
      </c>
      <c r="BL370" s="17" t="s">
        <v>153</v>
      </c>
      <c r="BM370" s="199" t="s">
        <v>380</v>
      </c>
    </row>
    <row r="371" spans="1:65" s="2" customFormat="1">
      <c r="A371" s="34"/>
      <c r="B371" s="35"/>
      <c r="C371" s="36"/>
      <c r="D371" s="201" t="s">
        <v>154</v>
      </c>
      <c r="E371" s="36"/>
      <c r="F371" s="202" t="s">
        <v>379</v>
      </c>
      <c r="G371" s="36"/>
      <c r="H371" s="36"/>
      <c r="I371" s="203"/>
      <c r="J371" s="36"/>
      <c r="K371" s="36"/>
      <c r="L371" s="39"/>
      <c r="M371" s="204"/>
      <c r="N371" s="205"/>
      <c r="O371" s="71"/>
      <c r="P371" s="71"/>
      <c r="Q371" s="71"/>
      <c r="R371" s="71"/>
      <c r="S371" s="71"/>
      <c r="T371" s="72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T371" s="17" t="s">
        <v>154</v>
      </c>
      <c r="AU371" s="17" t="s">
        <v>88</v>
      </c>
    </row>
    <row r="372" spans="1:65" s="13" customFormat="1">
      <c r="B372" s="206"/>
      <c r="C372" s="207"/>
      <c r="D372" s="201" t="s">
        <v>155</v>
      </c>
      <c r="E372" s="208" t="s">
        <v>1</v>
      </c>
      <c r="F372" s="209" t="s">
        <v>373</v>
      </c>
      <c r="G372" s="207"/>
      <c r="H372" s="210">
        <v>9</v>
      </c>
      <c r="I372" s="211"/>
      <c r="J372" s="207"/>
      <c r="K372" s="207"/>
      <c r="L372" s="212"/>
      <c r="M372" s="213"/>
      <c r="N372" s="214"/>
      <c r="O372" s="214"/>
      <c r="P372" s="214"/>
      <c r="Q372" s="214"/>
      <c r="R372" s="214"/>
      <c r="S372" s="214"/>
      <c r="T372" s="215"/>
      <c r="AT372" s="216" t="s">
        <v>155</v>
      </c>
      <c r="AU372" s="216" t="s">
        <v>88</v>
      </c>
      <c r="AV372" s="13" t="s">
        <v>88</v>
      </c>
      <c r="AW372" s="13" t="s">
        <v>35</v>
      </c>
      <c r="AX372" s="13" t="s">
        <v>78</v>
      </c>
      <c r="AY372" s="216" t="s">
        <v>146</v>
      </c>
    </row>
    <row r="373" spans="1:65" s="13" customFormat="1">
      <c r="B373" s="206"/>
      <c r="C373" s="207"/>
      <c r="D373" s="201" t="s">
        <v>155</v>
      </c>
      <c r="E373" s="208" t="s">
        <v>1</v>
      </c>
      <c r="F373" s="209" t="s">
        <v>374</v>
      </c>
      <c r="G373" s="207"/>
      <c r="H373" s="210">
        <v>36</v>
      </c>
      <c r="I373" s="211"/>
      <c r="J373" s="207"/>
      <c r="K373" s="207"/>
      <c r="L373" s="212"/>
      <c r="M373" s="213"/>
      <c r="N373" s="214"/>
      <c r="O373" s="214"/>
      <c r="P373" s="214"/>
      <c r="Q373" s="214"/>
      <c r="R373" s="214"/>
      <c r="S373" s="214"/>
      <c r="T373" s="215"/>
      <c r="AT373" s="216" t="s">
        <v>155</v>
      </c>
      <c r="AU373" s="216" t="s">
        <v>88</v>
      </c>
      <c r="AV373" s="13" t="s">
        <v>88</v>
      </c>
      <c r="AW373" s="13" t="s">
        <v>35</v>
      </c>
      <c r="AX373" s="13" t="s">
        <v>78</v>
      </c>
      <c r="AY373" s="216" t="s">
        <v>146</v>
      </c>
    </row>
    <row r="374" spans="1:65" s="14" customFormat="1">
      <c r="B374" s="217"/>
      <c r="C374" s="218"/>
      <c r="D374" s="201" t="s">
        <v>155</v>
      </c>
      <c r="E374" s="219" t="s">
        <v>1</v>
      </c>
      <c r="F374" s="220" t="s">
        <v>157</v>
      </c>
      <c r="G374" s="218"/>
      <c r="H374" s="221">
        <v>45</v>
      </c>
      <c r="I374" s="222"/>
      <c r="J374" s="218"/>
      <c r="K374" s="218"/>
      <c r="L374" s="223"/>
      <c r="M374" s="224"/>
      <c r="N374" s="225"/>
      <c r="O374" s="225"/>
      <c r="P374" s="225"/>
      <c r="Q374" s="225"/>
      <c r="R374" s="225"/>
      <c r="S374" s="225"/>
      <c r="T374" s="226"/>
      <c r="AT374" s="227" t="s">
        <v>155</v>
      </c>
      <c r="AU374" s="227" t="s">
        <v>88</v>
      </c>
      <c r="AV374" s="14" t="s">
        <v>153</v>
      </c>
      <c r="AW374" s="14" t="s">
        <v>35</v>
      </c>
      <c r="AX374" s="14" t="s">
        <v>86</v>
      </c>
      <c r="AY374" s="227" t="s">
        <v>146</v>
      </c>
    </row>
    <row r="375" spans="1:65" s="2" customFormat="1" ht="16.5" customHeight="1">
      <c r="A375" s="34"/>
      <c r="B375" s="35"/>
      <c r="C375" s="187" t="s">
        <v>277</v>
      </c>
      <c r="D375" s="187" t="s">
        <v>149</v>
      </c>
      <c r="E375" s="188" t="s">
        <v>381</v>
      </c>
      <c r="F375" s="189" t="s">
        <v>382</v>
      </c>
      <c r="G375" s="190" t="s">
        <v>163</v>
      </c>
      <c r="H375" s="191">
        <v>20.303000000000001</v>
      </c>
      <c r="I375" s="192"/>
      <c r="J375" s="193">
        <f>ROUND(I375*H375,2)</f>
        <v>0</v>
      </c>
      <c r="K375" s="194"/>
      <c r="L375" s="39"/>
      <c r="M375" s="195" t="s">
        <v>1</v>
      </c>
      <c r="N375" s="196" t="s">
        <v>43</v>
      </c>
      <c r="O375" s="71"/>
      <c r="P375" s="197">
        <f>O375*H375</f>
        <v>0</v>
      </c>
      <c r="Q375" s="197">
        <v>0</v>
      </c>
      <c r="R375" s="197">
        <f>Q375*H375</f>
        <v>0</v>
      </c>
      <c r="S375" s="197">
        <v>0</v>
      </c>
      <c r="T375" s="198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99" t="s">
        <v>153</v>
      </c>
      <c r="AT375" s="199" t="s">
        <v>149</v>
      </c>
      <c r="AU375" s="199" t="s">
        <v>88</v>
      </c>
      <c r="AY375" s="17" t="s">
        <v>146</v>
      </c>
      <c r="BE375" s="200">
        <f>IF(N375="základní",J375,0)</f>
        <v>0</v>
      </c>
      <c r="BF375" s="200">
        <f>IF(N375="snížená",J375,0)</f>
        <v>0</v>
      </c>
      <c r="BG375" s="200">
        <f>IF(N375="zákl. přenesená",J375,0)</f>
        <v>0</v>
      </c>
      <c r="BH375" s="200">
        <f>IF(N375="sníž. přenesená",J375,0)</f>
        <v>0</v>
      </c>
      <c r="BI375" s="200">
        <f>IF(N375="nulová",J375,0)</f>
        <v>0</v>
      </c>
      <c r="BJ375" s="17" t="s">
        <v>86</v>
      </c>
      <c r="BK375" s="200">
        <f>ROUND(I375*H375,2)</f>
        <v>0</v>
      </c>
      <c r="BL375" s="17" t="s">
        <v>153</v>
      </c>
      <c r="BM375" s="199" t="s">
        <v>383</v>
      </c>
    </row>
    <row r="376" spans="1:65" s="2" customFormat="1">
      <c r="A376" s="34"/>
      <c r="B376" s="35"/>
      <c r="C376" s="36"/>
      <c r="D376" s="201" t="s">
        <v>154</v>
      </c>
      <c r="E376" s="36"/>
      <c r="F376" s="202" t="s">
        <v>382</v>
      </c>
      <c r="G376" s="36"/>
      <c r="H376" s="36"/>
      <c r="I376" s="203"/>
      <c r="J376" s="36"/>
      <c r="K376" s="36"/>
      <c r="L376" s="39"/>
      <c r="M376" s="204"/>
      <c r="N376" s="205"/>
      <c r="O376" s="71"/>
      <c r="P376" s="71"/>
      <c r="Q376" s="71"/>
      <c r="R376" s="71"/>
      <c r="S376" s="71"/>
      <c r="T376" s="72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7" t="s">
        <v>154</v>
      </c>
      <c r="AU376" s="17" t="s">
        <v>88</v>
      </c>
    </row>
    <row r="377" spans="1:65" s="13" customFormat="1">
      <c r="B377" s="206"/>
      <c r="C377" s="207"/>
      <c r="D377" s="201" t="s">
        <v>155</v>
      </c>
      <c r="E377" s="208" t="s">
        <v>1</v>
      </c>
      <c r="F377" s="209" t="s">
        <v>384</v>
      </c>
      <c r="G377" s="207"/>
      <c r="H377" s="210">
        <v>11</v>
      </c>
      <c r="I377" s="211"/>
      <c r="J377" s="207"/>
      <c r="K377" s="207"/>
      <c r="L377" s="212"/>
      <c r="M377" s="213"/>
      <c r="N377" s="214"/>
      <c r="O377" s="214"/>
      <c r="P377" s="214"/>
      <c r="Q377" s="214"/>
      <c r="R377" s="214"/>
      <c r="S377" s="214"/>
      <c r="T377" s="215"/>
      <c r="AT377" s="216" t="s">
        <v>155</v>
      </c>
      <c r="AU377" s="216" t="s">
        <v>88</v>
      </c>
      <c r="AV377" s="13" t="s">
        <v>88</v>
      </c>
      <c r="AW377" s="13" t="s">
        <v>35</v>
      </c>
      <c r="AX377" s="13" t="s">
        <v>78</v>
      </c>
      <c r="AY377" s="216" t="s">
        <v>146</v>
      </c>
    </row>
    <row r="378" spans="1:65" s="13" customFormat="1">
      <c r="B378" s="206"/>
      <c r="C378" s="207"/>
      <c r="D378" s="201" t="s">
        <v>155</v>
      </c>
      <c r="E378" s="208" t="s">
        <v>1</v>
      </c>
      <c r="F378" s="209" t="s">
        <v>385</v>
      </c>
      <c r="G378" s="207"/>
      <c r="H378" s="210">
        <v>9.3024999999999984</v>
      </c>
      <c r="I378" s="211"/>
      <c r="J378" s="207"/>
      <c r="K378" s="207"/>
      <c r="L378" s="212"/>
      <c r="M378" s="213"/>
      <c r="N378" s="214"/>
      <c r="O378" s="214"/>
      <c r="P378" s="214"/>
      <c r="Q378" s="214"/>
      <c r="R378" s="214"/>
      <c r="S378" s="214"/>
      <c r="T378" s="215"/>
      <c r="AT378" s="216" t="s">
        <v>155</v>
      </c>
      <c r="AU378" s="216" t="s">
        <v>88</v>
      </c>
      <c r="AV378" s="13" t="s">
        <v>88</v>
      </c>
      <c r="AW378" s="13" t="s">
        <v>35</v>
      </c>
      <c r="AX378" s="13" t="s">
        <v>78</v>
      </c>
      <c r="AY378" s="216" t="s">
        <v>146</v>
      </c>
    </row>
    <row r="379" spans="1:65" s="14" customFormat="1">
      <c r="B379" s="217"/>
      <c r="C379" s="218"/>
      <c r="D379" s="201" t="s">
        <v>155</v>
      </c>
      <c r="E379" s="219" t="s">
        <v>1</v>
      </c>
      <c r="F379" s="220" t="s">
        <v>157</v>
      </c>
      <c r="G379" s="218"/>
      <c r="H379" s="221">
        <v>20.302499999999998</v>
      </c>
      <c r="I379" s="222"/>
      <c r="J379" s="218"/>
      <c r="K379" s="218"/>
      <c r="L379" s="223"/>
      <c r="M379" s="224"/>
      <c r="N379" s="225"/>
      <c r="O379" s="225"/>
      <c r="P379" s="225"/>
      <c r="Q379" s="225"/>
      <c r="R379" s="225"/>
      <c r="S379" s="225"/>
      <c r="T379" s="226"/>
      <c r="AT379" s="227" t="s">
        <v>155</v>
      </c>
      <c r="AU379" s="227" t="s">
        <v>88</v>
      </c>
      <c r="AV379" s="14" t="s">
        <v>153</v>
      </c>
      <c r="AW379" s="14" t="s">
        <v>35</v>
      </c>
      <c r="AX379" s="14" t="s">
        <v>86</v>
      </c>
      <c r="AY379" s="227" t="s">
        <v>146</v>
      </c>
    </row>
    <row r="380" spans="1:65" s="2" customFormat="1" ht="16.5" customHeight="1">
      <c r="A380" s="34"/>
      <c r="B380" s="35"/>
      <c r="C380" s="187" t="s">
        <v>386</v>
      </c>
      <c r="D380" s="187" t="s">
        <v>149</v>
      </c>
      <c r="E380" s="188" t="s">
        <v>387</v>
      </c>
      <c r="F380" s="189" t="s">
        <v>388</v>
      </c>
      <c r="G380" s="190" t="s">
        <v>192</v>
      </c>
      <c r="H380" s="191">
        <v>0.106</v>
      </c>
      <c r="I380" s="192"/>
      <c r="J380" s="193">
        <f>ROUND(I380*H380,2)</f>
        <v>0</v>
      </c>
      <c r="K380" s="194"/>
      <c r="L380" s="39"/>
      <c r="M380" s="195" t="s">
        <v>1</v>
      </c>
      <c r="N380" s="196" t="s">
        <v>43</v>
      </c>
      <c r="O380" s="71"/>
      <c r="P380" s="197">
        <f>O380*H380</f>
        <v>0</v>
      </c>
      <c r="Q380" s="197">
        <v>0</v>
      </c>
      <c r="R380" s="197">
        <f>Q380*H380</f>
        <v>0</v>
      </c>
      <c r="S380" s="197">
        <v>0</v>
      </c>
      <c r="T380" s="198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99" t="s">
        <v>153</v>
      </c>
      <c r="AT380" s="199" t="s">
        <v>149</v>
      </c>
      <c r="AU380" s="199" t="s">
        <v>88</v>
      </c>
      <c r="AY380" s="17" t="s">
        <v>146</v>
      </c>
      <c r="BE380" s="200">
        <f>IF(N380="základní",J380,0)</f>
        <v>0</v>
      </c>
      <c r="BF380" s="200">
        <f>IF(N380="snížená",J380,0)</f>
        <v>0</v>
      </c>
      <c r="BG380" s="200">
        <f>IF(N380="zákl. přenesená",J380,0)</f>
        <v>0</v>
      </c>
      <c r="BH380" s="200">
        <f>IF(N380="sníž. přenesená",J380,0)</f>
        <v>0</v>
      </c>
      <c r="BI380" s="200">
        <f>IF(N380="nulová",J380,0)</f>
        <v>0</v>
      </c>
      <c r="BJ380" s="17" t="s">
        <v>86</v>
      </c>
      <c r="BK380" s="200">
        <f>ROUND(I380*H380,2)</f>
        <v>0</v>
      </c>
      <c r="BL380" s="17" t="s">
        <v>153</v>
      </c>
      <c r="BM380" s="199" t="s">
        <v>389</v>
      </c>
    </row>
    <row r="381" spans="1:65" s="2" customFormat="1">
      <c r="A381" s="34"/>
      <c r="B381" s="35"/>
      <c r="C381" s="36"/>
      <c r="D381" s="201" t="s">
        <v>154</v>
      </c>
      <c r="E381" s="36"/>
      <c r="F381" s="202" t="s">
        <v>388</v>
      </c>
      <c r="G381" s="36"/>
      <c r="H381" s="36"/>
      <c r="I381" s="203"/>
      <c r="J381" s="36"/>
      <c r="K381" s="36"/>
      <c r="L381" s="39"/>
      <c r="M381" s="204"/>
      <c r="N381" s="205"/>
      <c r="O381" s="71"/>
      <c r="P381" s="71"/>
      <c r="Q381" s="71"/>
      <c r="R381" s="71"/>
      <c r="S381" s="71"/>
      <c r="T381" s="72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T381" s="17" t="s">
        <v>154</v>
      </c>
      <c r="AU381" s="17" t="s">
        <v>88</v>
      </c>
    </row>
    <row r="382" spans="1:65" s="13" customFormat="1">
      <c r="B382" s="206"/>
      <c r="C382" s="207"/>
      <c r="D382" s="201" t="s">
        <v>155</v>
      </c>
      <c r="E382" s="208" t="s">
        <v>1</v>
      </c>
      <c r="F382" s="209" t="s">
        <v>390</v>
      </c>
      <c r="G382" s="207"/>
      <c r="H382" s="210">
        <v>0.10600000000000001</v>
      </c>
      <c r="I382" s="211"/>
      <c r="J382" s="207"/>
      <c r="K382" s="207"/>
      <c r="L382" s="212"/>
      <c r="M382" s="213"/>
      <c r="N382" s="214"/>
      <c r="O382" s="214"/>
      <c r="P382" s="214"/>
      <c r="Q382" s="214"/>
      <c r="R382" s="214"/>
      <c r="S382" s="214"/>
      <c r="T382" s="215"/>
      <c r="AT382" s="216" t="s">
        <v>155</v>
      </c>
      <c r="AU382" s="216" t="s">
        <v>88</v>
      </c>
      <c r="AV382" s="13" t="s">
        <v>88</v>
      </c>
      <c r="AW382" s="13" t="s">
        <v>35</v>
      </c>
      <c r="AX382" s="13" t="s">
        <v>78</v>
      </c>
      <c r="AY382" s="216" t="s">
        <v>146</v>
      </c>
    </row>
    <row r="383" spans="1:65" s="14" customFormat="1">
      <c r="B383" s="217"/>
      <c r="C383" s="218"/>
      <c r="D383" s="201" t="s">
        <v>155</v>
      </c>
      <c r="E383" s="219" t="s">
        <v>1</v>
      </c>
      <c r="F383" s="220" t="s">
        <v>157</v>
      </c>
      <c r="G383" s="218"/>
      <c r="H383" s="221">
        <v>0.10600000000000001</v>
      </c>
      <c r="I383" s="222"/>
      <c r="J383" s="218"/>
      <c r="K383" s="218"/>
      <c r="L383" s="223"/>
      <c r="M383" s="224"/>
      <c r="N383" s="225"/>
      <c r="O383" s="225"/>
      <c r="P383" s="225"/>
      <c r="Q383" s="225"/>
      <c r="R383" s="225"/>
      <c r="S383" s="225"/>
      <c r="T383" s="226"/>
      <c r="AT383" s="227" t="s">
        <v>155</v>
      </c>
      <c r="AU383" s="227" t="s">
        <v>88</v>
      </c>
      <c r="AV383" s="14" t="s">
        <v>153</v>
      </c>
      <c r="AW383" s="14" t="s">
        <v>35</v>
      </c>
      <c r="AX383" s="14" t="s">
        <v>86</v>
      </c>
      <c r="AY383" s="227" t="s">
        <v>146</v>
      </c>
    </row>
    <row r="384" spans="1:65" s="2" customFormat="1" ht="16.5" customHeight="1">
      <c r="A384" s="34"/>
      <c r="B384" s="35"/>
      <c r="C384" s="187" t="s">
        <v>282</v>
      </c>
      <c r="D384" s="187" t="s">
        <v>149</v>
      </c>
      <c r="E384" s="188" t="s">
        <v>391</v>
      </c>
      <c r="F384" s="189" t="s">
        <v>392</v>
      </c>
      <c r="G384" s="190" t="s">
        <v>163</v>
      </c>
      <c r="H384" s="191">
        <v>4.4219999999999997</v>
      </c>
      <c r="I384" s="192"/>
      <c r="J384" s="193">
        <f>ROUND(I384*H384,2)</f>
        <v>0</v>
      </c>
      <c r="K384" s="194"/>
      <c r="L384" s="39"/>
      <c r="M384" s="195" t="s">
        <v>1</v>
      </c>
      <c r="N384" s="196" t="s">
        <v>43</v>
      </c>
      <c r="O384" s="71"/>
      <c r="P384" s="197">
        <f>O384*H384</f>
        <v>0</v>
      </c>
      <c r="Q384" s="197">
        <v>0</v>
      </c>
      <c r="R384" s="197">
        <f>Q384*H384</f>
        <v>0</v>
      </c>
      <c r="S384" s="197">
        <v>0</v>
      </c>
      <c r="T384" s="198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99" t="s">
        <v>153</v>
      </c>
      <c r="AT384" s="199" t="s">
        <v>149</v>
      </c>
      <c r="AU384" s="199" t="s">
        <v>88</v>
      </c>
      <c r="AY384" s="17" t="s">
        <v>146</v>
      </c>
      <c r="BE384" s="200">
        <f>IF(N384="základní",J384,0)</f>
        <v>0</v>
      </c>
      <c r="BF384" s="200">
        <f>IF(N384="snížená",J384,0)</f>
        <v>0</v>
      </c>
      <c r="BG384" s="200">
        <f>IF(N384="zákl. přenesená",J384,0)</f>
        <v>0</v>
      </c>
      <c r="BH384" s="200">
        <f>IF(N384="sníž. přenesená",J384,0)</f>
        <v>0</v>
      </c>
      <c r="BI384" s="200">
        <f>IF(N384="nulová",J384,0)</f>
        <v>0</v>
      </c>
      <c r="BJ384" s="17" t="s">
        <v>86</v>
      </c>
      <c r="BK384" s="200">
        <f>ROUND(I384*H384,2)</f>
        <v>0</v>
      </c>
      <c r="BL384" s="17" t="s">
        <v>153</v>
      </c>
      <c r="BM384" s="199" t="s">
        <v>393</v>
      </c>
    </row>
    <row r="385" spans="1:65" s="2" customFormat="1">
      <c r="A385" s="34"/>
      <c r="B385" s="35"/>
      <c r="C385" s="36"/>
      <c r="D385" s="201" t="s">
        <v>154</v>
      </c>
      <c r="E385" s="36"/>
      <c r="F385" s="202" t="s">
        <v>392</v>
      </c>
      <c r="G385" s="36"/>
      <c r="H385" s="36"/>
      <c r="I385" s="203"/>
      <c r="J385" s="36"/>
      <c r="K385" s="36"/>
      <c r="L385" s="39"/>
      <c r="M385" s="204"/>
      <c r="N385" s="205"/>
      <c r="O385" s="71"/>
      <c r="P385" s="71"/>
      <c r="Q385" s="71"/>
      <c r="R385" s="71"/>
      <c r="S385" s="71"/>
      <c r="T385" s="72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T385" s="17" t="s">
        <v>154</v>
      </c>
      <c r="AU385" s="17" t="s">
        <v>88</v>
      </c>
    </row>
    <row r="386" spans="1:65" s="13" customFormat="1">
      <c r="B386" s="206"/>
      <c r="C386" s="207"/>
      <c r="D386" s="201" t="s">
        <v>155</v>
      </c>
      <c r="E386" s="208" t="s">
        <v>1</v>
      </c>
      <c r="F386" s="209" t="s">
        <v>394</v>
      </c>
      <c r="G386" s="207"/>
      <c r="H386" s="210">
        <v>4.4219999999999997</v>
      </c>
      <c r="I386" s="211"/>
      <c r="J386" s="207"/>
      <c r="K386" s="207"/>
      <c r="L386" s="212"/>
      <c r="M386" s="213"/>
      <c r="N386" s="214"/>
      <c r="O386" s="214"/>
      <c r="P386" s="214"/>
      <c r="Q386" s="214"/>
      <c r="R386" s="214"/>
      <c r="S386" s="214"/>
      <c r="T386" s="215"/>
      <c r="AT386" s="216" t="s">
        <v>155</v>
      </c>
      <c r="AU386" s="216" t="s">
        <v>88</v>
      </c>
      <c r="AV386" s="13" t="s">
        <v>88</v>
      </c>
      <c r="AW386" s="13" t="s">
        <v>35</v>
      </c>
      <c r="AX386" s="13" t="s">
        <v>78</v>
      </c>
      <c r="AY386" s="216" t="s">
        <v>146</v>
      </c>
    </row>
    <row r="387" spans="1:65" s="14" customFormat="1">
      <c r="B387" s="217"/>
      <c r="C387" s="218"/>
      <c r="D387" s="201" t="s">
        <v>155</v>
      </c>
      <c r="E387" s="219" t="s">
        <v>1</v>
      </c>
      <c r="F387" s="220" t="s">
        <v>157</v>
      </c>
      <c r="G387" s="218"/>
      <c r="H387" s="221">
        <v>4.4219999999999997</v>
      </c>
      <c r="I387" s="222"/>
      <c r="J387" s="218"/>
      <c r="K387" s="218"/>
      <c r="L387" s="223"/>
      <c r="M387" s="224"/>
      <c r="N387" s="225"/>
      <c r="O387" s="225"/>
      <c r="P387" s="225"/>
      <c r="Q387" s="225"/>
      <c r="R387" s="225"/>
      <c r="S387" s="225"/>
      <c r="T387" s="226"/>
      <c r="AT387" s="227" t="s">
        <v>155</v>
      </c>
      <c r="AU387" s="227" t="s">
        <v>88</v>
      </c>
      <c r="AV387" s="14" t="s">
        <v>153</v>
      </c>
      <c r="AW387" s="14" t="s">
        <v>35</v>
      </c>
      <c r="AX387" s="14" t="s">
        <v>86</v>
      </c>
      <c r="AY387" s="227" t="s">
        <v>146</v>
      </c>
    </row>
    <row r="388" spans="1:65" s="2" customFormat="1" ht="16.5" customHeight="1">
      <c r="A388" s="34"/>
      <c r="B388" s="35"/>
      <c r="C388" s="187" t="s">
        <v>395</v>
      </c>
      <c r="D388" s="187" t="s">
        <v>149</v>
      </c>
      <c r="E388" s="188" t="s">
        <v>396</v>
      </c>
      <c r="F388" s="189" t="s">
        <v>397</v>
      </c>
      <c r="G388" s="190" t="s">
        <v>163</v>
      </c>
      <c r="H388" s="191">
        <v>5.22</v>
      </c>
      <c r="I388" s="192"/>
      <c r="J388" s="193">
        <f>ROUND(I388*H388,2)</f>
        <v>0</v>
      </c>
      <c r="K388" s="194"/>
      <c r="L388" s="39"/>
      <c r="M388" s="195" t="s">
        <v>1</v>
      </c>
      <c r="N388" s="196" t="s">
        <v>43</v>
      </c>
      <c r="O388" s="71"/>
      <c r="P388" s="197">
        <f>O388*H388</f>
        <v>0</v>
      </c>
      <c r="Q388" s="197">
        <v>0</v>
      </c>
      <c r="R388" s="197">
        <f>Q388*H388</f>
        <v>0</v>
      </c>
      <c r="S388" s="197">
        <v>0</v>
      </c>
      <c r="T388" s="198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99" t="s">
        <v>153</v>
      </c>
      <c r="AT388" s="199" t="s">
        <v>149</v>
      </c>
      <c r="AU388" s="199" t="s">
        <v>88</v>
      </c>
      <c r="AY388" s="17" t="s">
        <v>146</v>
      </c>
      <c r="BE388" s="200">
        <f>IF(N388="základní",J388,0)</f>
        <v>0</v>
      </c>
      <c r="BF388" s="200">
        <f>IF(N388="snížená",J388,0)</f>
        <v>0</v>
      </c>
      <c r="BG388" s="200">
        <f>IF(N388="zákl. přenesená",J388,0)</f>
        <v>0</v>
      </c>
      <c r="BH388" s="200">
        <f>IF(N388="sníž. přenesená",J388,0)</f>
        <v>0</v>
      </c>
      <c r="BI388" s="200">
        <f>IF(N388="nulová",J388,0)</f>
        <v>0</v>
      </c>
      <c r="BJ388" s="17" t="s">
        <v>86</v>
      </c>
      <c r="BK388" s="200">
        <f>ROUND(I388*H388,2)</f>
        <v>0</v>
      </c>
      <c r="BL388" s="17" t="s">
        <v>153</v>
      </c>
      <c r="BM388" s="199" t="s">
        <v>398</v>
      </c>
    </row>
    <row r="389" spans="1:65" s="2" customFormat="1">
      <c r="A389" s="34"/>
      <c r="B389" s="35"/>
      <c r="C389" s="36"/>
      <c r="D389" s="201" t="s">
        <v>154</v>
      </c>
      <c r="E389" s="36"/>
      <c r="F389" s="202" t="s">
        <v>397</v>
      </c>
      <c r="G389" s="36"/>
      <c r="H389" s="36"/>
      <c r="I389" s="203"/>
      <c r="J389" s="36"/>
      <c r="K389" s="36"/>
      <c r="L389" s="39"/>
      <c r="M389" s="204"/>
      <c r="N389" s="205"/>
      <c r="O389" s="71"/>
      <c r="P389" s="71"/>
      <c r="Q389" s="71"/>
      <c r="R389" s="71"/>
      <c r="S389" s="71"/>
      <c r="T389" s="72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T389" s="17" t="s">
        <v>154</v>
      </c>
      <c r="AU389" s="17" t="s">
        <v>88</v>
      </c>
    </row>
    <row r="390" spans="1:65" s="13" customFormat="1">
      <c r="B390" s="206"/>
      <c r="C390" s="207"/>
      <c r="D390" s="201" t="s">
        <v>155</v>
      </c>
      <c r="E390" s="208" t="s">
        <v>1</v>
      </c>
      <c r="F390" s="209" t="s">
        <v>399</v>
      </c>
      <c r="G390" s="207"/>
      <c r="H390" s="210">
        <v>0.92999999999999994</v>
      </c>
      <c r="I390" s="211"/>
      <c r="J390" s="207"/>
      <c r="K390" s="207"/>
      <c r="L390" s="212"/>
      <c r="M390" s="213"/>
      <c r="N390" s="214"/>
      <c r="O390" s="214"/>
      <c r="P390" s="214"/>
      <c r="Q390" s="214"/>
      <c r="R390" s="214"/>
      <c r="S390" s="214"/>
      <c r="T390" s="215"/>
      <c r="AT390" s="216" t="s">
        <v>155</v>
      </c>
      <c r="AU390" s="216" t="s">
        <v>88</v>
      </c>
      <c r="AV390" s="13" t="s">
        <v>88</v>
      </c>
      <c r="AW390" s="13" t="s">
        <v>35</v>
      </c>
      <c r="AX390" s="13" t="s">
        <v>78</v>
      </c>
      <c r="AY390" s="216" t="s">
        <v>146</v>
      </c>
    </row>
    <row r="391" spans="1:65" s="13" customFormat="1">
      <c r="B391" s="206"/>
      <c r="C391" s="207"/>
      <c r="D391" s="201" t="s">
        <v>155</v>
      </c>
      <c r="E391" s="208" t="s">
        <v>1</v>
      </c>
      <c r="F391" s="209" t="s">
        <v>400</v>
      </c>
      <c r="G391" s="207"/>
      <c r="H391" s="210">
        <v>0.92999999999999994</v>
      </c>
      <c r="I391" s="211"/>
      <c r="J391" s="207"/>
      <c r="K391" s="207"/>
      <c r="L391" s="212"/>
      <c r="M391" s="213"/>
      <c r="N391" s="214"/>
      <c r="O391" s="214"/>
      <c r="P391" s="214"/>
      <c r="Q391" s="214"/>
      <c r="R391" s="214"/>
      <c r="S391" s="214"/>
      <c r="T391" s="215"/>
      <c r="AT391" s="216" t="s">
        <v>155</v>
      </c>
      <c r="AU391" s="216" t="s">
        <v>88</v>
      </c>
      <c r="AV391" s="13" t="s">
        <v>88</v>
      </c>
      <c r="AW391" s="13" t="s">
        <v>35</v>
      </c>
      <c r="AX391" s="13" t="s">
        <v>78</v>
      </c>
      <c r="AY391" s="216" t="s">
        <v>146</v>
      </c>
    </row>
    <row r="392" spans="1:65" s="13" customFormat="1">
      <c r="B392" s="206"/>
      <c r="C392" s="207"/>
      <c r="D392" s="201" t="s">
        <v>155</v>
      </c>
      <c r="E392" s="208" t="s">
        <v>1</v>
      </c>
      <c r="F392" s="209" t="s">
        <v>401</v>
      </c>
      <c r="G392" s="207"/>
      <c r="H392" s="210">
        <v>1.2</v>
      </c>
      <c r="I392" s="211"/>
      <c r="J392" s="207"/>
      <c r="K392" s="207"/>
      <c r="L392" s="212"/>
      <c r="M392" s="213"/>
      <c r="N392" s="214"/>
      <c r="O392" s="214"/>
      <c r="P392" s="214"/>
      <c r="Q392" s="214"/>
      <c r="R392" s="214"/>
      <c r="S392" s="214"/>
      <c r="T392" s="215"/>
      <c r="AT392" s="216" t="s">
        <v>155</v>
      </c>
      <c r="AU392" s="216" t="s">
        <v>88</v>
      </c>
      <c r="AV392" s="13" t="s">
        <v>88</v>
      </c>
      <c r="AW392" s="13" t="s">
        <v>35</v>
      </c>
      <c r="AX392" s="13" t="s">
        <v>78</v>
      </c>
      <c r="AY392" s="216" t="s">
        <v>146</v>
      </c>
    </row>
    <row r="393" spans="1:65" s="13" customFormat="1">
      <c r="B393" s="206"/>
      <c r="C393" s="207"/>
      <c r="D393" s="201" t="s">
        <v>155</v>
      </c>
      <c r="E393" s="208" t="s">
        <v>1</v>
      </c>
      <c r="F393" s="209" t="s">
        <v>402</v>
      </c>
      <c r="G393" s="207"/>
      <c r="H393" s="210">
        <v>1.08</v>
      </c>
      <c r="I393" s="211"/>
      <c r="J393" s="207"/>
      <c r="K393" s="207"/>
      <c r="L393" s="212"/>
      <c r="M393" s="213"/>
      <c r="N393" s="214"/>
      <c r="O393" s="214"/>
      <c r="P393" s="214"/>
      <c r="Q393" s="214"/>
      <c r="R393" s="214"/>
      <c r="S393" s="214"/>
      <c r="T393" s="215"/>
      <c r="AT393" s="216" t="s">
        <v>155</v>
      </c>
      <c r="AU393" s="216" t="s">
        <v>88</v>
      </c>
      <c r="AV393" s="13" t="s">
        <v>88</v>
      </c>
      <c r="AW393" s="13" t="s">
        <v>35</v>
      </c>
      <c r="AX393" s="13" t="s">
        <v>78</v>
      </c>
      <c r="AY393" s="216" t="s">
        <v>146</v>
      </c>
    </row>
    <row r="394" spans="1:65" s="13" customFormat="1">
      <c r="B394" s="206"/>
      <c r="C394" s="207"/>
      <c r="D394" s="201" t="s">
        <v>155</v>
      </c>
      <c r="E394" s="208" t="s">
        <v>1</v>
      </c>
      <c r="F394" s="209" t="s">
        <v>402</v>
      </c>
      <c r="G394" s="207"/>
      <c r="H394" s="210">
        <v>1.08</v>
      </c>
      <c r="I394" s="211"/>
      <c r="J394" s="207"/>
      <c r="K394" s="207"/>
      <c r="L394" s="212"/>
      <c r="M394" s="213"/>
      <c r="N394" s="214"/>
      <c r="O394" s="214"/>
      <c r="P394" s="214"/>
      <c r="Q394" s="214"/>
      <c r="R394" s="214"/>
      <c r="S394" s="214"/>
      <c r="T394" s="215"/>
      <c r="AT394" s="216" t="s">
        <v>155</v>
      </c>
      <c r="AU394" s="216" t="s">
        <v>88</v>
      </c>
      <c r="AV394" s="13" t="s">
        <v>88</v>
      </c>
      <c r="AW394" s="13" t="s">
        <v>35</v>
      </c>
      <c r="AX394" s="13" t="s">
        <v>78</v>
      </c>
      <c r="AY394" s="216" t="s">
        <v>146</v>
      </c>
    </row>
    <row r="395" spans="1:65" s="14" customFormat="1">
      <c r="B395" s="217"/>
      <c r="C395" s="218"/>
      <c r="D395" s="201" t="s">
        <v>155</v>
      </c>
      <c r="E395" s="219" t="s">
        <v>1</v>
      </c>
      <c r="F395" s="220" t="s">
        <v>157</v>
      </c>
      <c r="G395" s="218"/>
      <c r="H395" s="221">
        <v>5.22</v>
      </c>
      <c r="I395" s="222"/>
      <c r="J395" s="218"/>
      <c r="K395" s="218"/>
      <c r="L395" s="223"/>
      <c r="M395" s="224"/>
      <c r="N395" s="225"/>
      <c r="O395" s="225"/>
      <c r="P395" s="225"/>
      <c r="Q395" s="225"/>
      <c r="R395" s="225"/>
      <c r="S395" s="225"/>
      <c r="T395" s="226"/>
      <c r="AT395" s="227" t="s">
        <v>155</v>
      </c>
      <c r="AU395" s="227" t="s">
        <v>88</v>
      </c>
      <c r="AV395" s="14" t="s">
        <v>153</v>
      </c>
      <c r="AW395" s="14" t="s">
        <v>35</v>
      </c>
      <c r="AX395" s="14" t="s">
        <v>86</v>
      </c>
      <c r="AY395" s="227" t="s">
        <v>146</v>
      </c>
    </row>
    <row r="396" spans="1:65" s="2" customFormat="1" ht="24.2" customHeight="1">
      <c r="A396" s="34"/>
      <c r="B396" s="35"/>
      <c r="C396" s="187" t="s">
        <v>286</v>
      </c>
      <c r="D396" s="187" t="s">
        <v>149</v>
      </c>
      <c r="E396" s="188" t="s">
        <v>403</v>
      </c>
      <c r="F396" s="189" t="s">
        <v>404</v>
      </c>
      <c r="G396" s="190" t="s">
        <v>163</v>
      </c>
      <c r="H396" s="191">
        <v>0.58499999999999996</v>
      </c>
      <c r="I396" s="192"/>
      <c r="J396" s="193">
        <f>ROUND(I396*H396,2)</f>
        <v>0</v>
      </c>
      <c r="K396" s="194"/>
      <c r="L396" s="39"/>
      <c r="M396" s="195" t="s">
        <v>1</v>
      </c>
      <c r="N396" s="196" t="s">
        <v>43</v>
      </c>
      <c r="O396" s="71"/>
      <c r="P396" s="197">
        <f>O396*H396</f>
        <v>0</v>
      </c>
      <c r="Q396" s="197">
        <v>0</v>
      </c>
      <c r="R396" s="197">
        <f>Q396*H396</f>
        <v>0</v>
      </c>
      <c r="S396" s="197">
        <v>0</v>
      </c>
      <c r="T396" s="198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99" t="s">
        <v>153</v>
      </c>
      <c r="AT396" s="199" t="s">
        <v>149</v>
      </c>
      <c r="AU396" s="199" t="s">
        <v>88</v>
      </c>
      <c r="AY396" s="17" t="s">
        <v>146</v>
      </c>
      <c r="BE396" s="200">
        <f>IF(N396="základní",J396,0)</f>
        <v>0</v>
      </c>
      <c r="BF396" s="200">
        <f>IF(N396="snížená",J396,0)</f>
        <v>0</v>
      </c>
      <c r="BG396" s="200">
        <f>IF(N396="zákl. přenesená",J396,0)</f>
        <v>0</v>
      </c>
      <c r="BH396" s="200">
        <f>IF(N396="sníž. přenesená",J396,0)</f>
        <v>0</v>
      </c>
      <c r="BI396" s="200">
        <f>IF(N396="nulová",J396,0)</f>
        <v>0</v>
      </c>
      <c r="BJ396" s="17" t="s">
        <v>86</v>
      </c>
      <c r="BK396" s="200">
        <f>ROUND(I396*H396,2)</f>
        <v>0</v>
      </c>
      <c r="BL396" s="17" t="s">
        <v>153</v>
      </c>
      <c r="BM396" s="199" t="s">
        <v>405</v>
      </c>
    </row>
    <row r="397" spans="1:65" s="2" customFormat="1" ht="19.5">
      <c r="A397" s="34"/>
      <c r="B397" s="35"/>
      <c r="C397" s="36"/>
      <c r="D397" s="201" t="s">
        <v>154</v>
      </c>
      <c r="E397" s="36"/>
      <c r="F397" s="202" t="s">
        <v>404</v>
      </c>
      <c r="G397" s="36"/>
      <c r="H397" s="36"/>
      <c r="I397" s="203"/>
      <c r="J397" s="36"/>
      <c r="K397" s="36"/>
      <c r="L397" s="39"/>
      <c r="M397" s="204"/>
      <c r="N397" s="205"/>
      <c r="O397" s="71"/>
      <c r="P397" s="71"/>
      <c r="Q397" s="71"/>
      <c r="R397" s="71"/>
      <c r="S397" s="71"/>
      <c r="T397" s="72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T397" s="17" t="s">
        <v>154</v>
      </c>
      <c r="AU397" s="17" t="s">
        <v>88</v>
      </c>
    </row>
    <row r="398" spans="1:65" s="13" customFormat="1">
      <c r="B398" s="206"/>
      <c r="C398" s="207"/>
      <c r="D398" s="201" t="s">
        <v>155</v>
      </c>
      <c r="E398" s="208" t="s">
        <v>1</v>
      </c>
      <c r="F398" s="209" t="s">
        <v>406</v>
      </c>
      <c r="G398" s="207"/>
      <c r="H398" s="210">
        <v>0.58500000000000008</v>
      </c>
      <c r="I398" s="211"/>
      <c r="J398" s="207"/>
      <c r="K398" s="207"/>
      <c r="L398" s="212"/>
      <c r="M398" s="213"/>
      <c r="N398" s="214"/>
      <c r="O398" s="214"/>
      <c r="P398" s="214"/>
      <c r="Q398" s="214"/>
      <c r="R398" s="214"/>
      <c r="S398" s="214"/>
      <c r="T398" s="215"/>
      <c r="AT398" s="216" t="s">
        <v>155</v>
      </c>
      <c r="AU398" s="216" t="s">
        <v>88</v>
      </c>
      <c r="AV398" s="13" t="s">
        <v>88</v>
      </c>
      <c r="AW398" s="13" t="s">
        <v>35</v>
      </c>
      <c r="AX398" s="13" t="s">
        <v>78</v>
      </c>
      <c r="AY398" s="216" t="s">
        <v>146</v>
      </c>
    </row>
    <row r="399" spans="1:65" s="14" customFormat="1">
      <c r="B399" s="217"/>
      <c r="C399" s="218"/>
      <c r="D399" s="201" t="s">
        <v>155</v>
      </c>
      <c r="E399" s="219" t="s">
        <v>1</v>
      </c>
      <c r="F399" s="220" t="s">
        <v>157</v>
      </c>
      <c r="G399" s="218"/>
      <c r="H399" s="221">
        <v>0.58500000000000008</v>
      </c>
      <c r="I399" s="222"/>
      <c r="J399" s="218"/>
      <c r="K399" s="218"/>
      <c r="L399" s="223"/>
      <c r="M399" s="224"/>
      <c r="N399" s="225"/>
      <c r="O399" s="225"/>
      <c r="P399" s="225"/>
      <c r="Q399" s="225"/>
      <c r="R399" s="225"/>
      <c r="S399" s="225"/>
      <c r="T399" s="226"/>
      <c r="AT399" s="227" t="s">
        <v>155</v>
      </c>
      <c r="AU399" s="227" t="s">
        <v>88</v>
      </c>
      <c r="AV399" s="14" t="s">
        <v>153</v>
      </c>
      <c r="AW399" s="14" t="s">
        <v>35</v>
      </c>
      <c r="AX399" s="14" t="s">
        <v>86</v>
      </c>
      <c r="AY399" s="227" t="s">
        <v>146</v>
      </c>
    </row>
    <row r="400" spans="1:65" s="2" customFormat="1" ht="24.2" customHeight="1">
      <c r="A400" s="34"/>
      <c r="B400" s="35"/>
      <c r="C400" s="187" t="s">
        <v>407</v>
      </c>
      <c r="D400" s="187" t="s">
        <v>149</v>
      </c>
      <c r="E400" s="188" t="s">
        <v>408</v>
      </c>
      <c r="F400" s="189" t="s">
        <v>409</v>
      </c>
      <c r="G400" s="190" t="s">
        <v>163</v>
      </c>
      <c r="H400" s="191">
        <v>2.4</v>
      </c>
      <c r="I400" s="192"/>
      <c r="J400" s="193">
        <f>ROUND(I400*H400,2)</f>
        <v>0</v>
      </c>
      <c r="K400" s="194"/>
      <c r="L400" s="39"/>
      <c r="M400" s="195" t="s">
        <v>1</v>
      </c>
      <c r="N400" s="196" t="s">
        <v>43</v>
      </c>
      <c r="O400" s="71"/>
      <c r="P400" s="197">
        <f>O400*H400</f>
        <v>0</v>
      </c>
      <c r="Q400" s="197">
        <v>0</v>
      </c>
      <c r="R400" s="197">
        <f>Q400*H400</f>
        <v>0</v>
      </c>
      <c r="S400" s="197">
        <v>0</v>
      </c>
      <c r="T400" s="198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99" t="s">
        <v>153</v>
      </c>
      <c r="AT400" s="199" t="s">
        <v>149</v>
      </c>
      <c r="AU400" s="199" t="s">
        <v>88</v>
      </c>
      <c r="AY400" s="17" t="s">
        <v>146</v>
      </c>
      <c r="BE400" s="200">
        <f>IF(N400="základní",J400,0)</f>
        <v>0</v>
      </c>
      <c r="BF400" s="200">
        <f>IF(N400="snížená",J400,0)</f>
        <v>0</v>
      </c>
      <c r="BG400" s="200">
        <f>IF(N400="zákl. přenesená",J400,0)</f>
        <v>0</v>
      </c>
      <c r="BH400" s="200">
        <f>IF(N400="sníž. přenesená",J400,0)</f>
        <v>0</v>
      </c>
      <c r="BI400" s="200">
        <f>IF(N400="nulová",J400,0)</f>
        <v>0</v>
      </c>
      <c r="BJ400" s="17" t="s">
        <v>86</v>
      </c>
      <c r="BK400" s="200">
        <f>ROUND(I400*H400,2)</f>
        <v>0</v>
      </c>
      <c r="BL400" s="17" t="s">
        <v>153</v>
      </c>
      <c r="BM400" s="199" t="s">
        <v>410</v>
      </c>
    </row>
    <row r="401" spans="1:65" s="2" customFormat="1">
      <c r="A401" s="34"/>
      <c r="B401" s="35"/>
      <c r="C401" s="36"/>
      <c r="D401" s="201" t="s">
        <v>154</v>
      </c>
      <c r="E401" s="36"/>
      <c r="F401" s="202" t="s">
        <v>409</v>
      </c>
      <c r="G401" s="36"/>
      <c r="H401" s="36"/>
      <c r="I401" s="203"/>
      <c r="J401" s="36"/>
      <c r="K401" s="36"/>
      <c r="L401" s="39"/>
      <c r="M401" s="204"/>
      <c r="N401" s="205"/>
      <c r="O401" s="71"/>
      <c r="P401" s="71"/>
      <c r="Q401" s="71"/>
      <c r="R401" s="71"/>
      <c r="S401" s="71"/>
      <c r="T401" s="72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7" t="s">
        <v>154</v>
      </c>
      <c r="AU401" s="17" t="s">
        <v>88</v>
      </c>
    </row>
    <row r="402" spans="1:65" s="13" customFormat="1">
      <c r="B402" s="206"/>
      <c r="C402" s="207"/>
      <c r="D402" s="201" t="s">
        <v>155</v>
      </c>
      <c r="E402" s="208" t="s">
        <v>1</v>
      </c>
      <c r="F402" s="209" t="s">
        <v>411</v>
      </c>
      <c r="G402" s="207"/>
      <c r="H402" s="210">
        <v>2.4</v>
      </c>
      <c r="I402" s="211"/>
      <c r="J402" s="207"/>
      <c r="K402" s="207"/>
      <c r="L402" s="212"/>
      <c r="M402" s="213"/>
      <c r="N402" s="214"/>
      <c r="O402" s="214"/>
      <c r="P402" s="214"/>
      <c r="Q402" s="214"/>
      <c r="R402" s="214"/>
      <c r="S402" s="214"/>
      <c r="T402" s="215"/>
      <c r="AT402" s="216" t="s">
        <v>155</v>
      </c>
      <c r="AU402" s="216" t="s">
        <v>88</v>
      </c>
      <c r="AV402" s="13" t="s">
        <v>88</v>
      </c>
      <c r="AW402" s="13" t="s">
        <v>35</v>
      </c>
      <c r="AX402" s="13" t="s">
        <v>78</v>
      </c>
      <c r="AY402" s="216" t="s">
        <v>146</v>
      </c>
    </row>
    <row r="403" spans="1:65" s="14" customFormat="1">
      <c r="B403" s="217"/>
      <c r="C403" s="218"/>
      <c r="D403" s="201" t="s">
        <v>155</v>
      </c>
      <c r="E403" s="219" t="s">
        <v>1</v>
      </c>
      <c r="F403" s="220" t="s">
        <v>157</v>
      </c>
      <c r="G403" s="218"/>
      <c r="H403" s="221">
        <v>2.4</v>
      </c>
      <c r="I403" s="222"/>
      <c r="J403" s="218"/>
      <c r="K403" s="218"/>
      <c r="L403" s="223"/>
      <c r="M403" s="224"/>
      <c r="N403" s="225"/>
      <c r="O403" s="225"/>
      <c r="P403" s="225"/>
      <c r="Q403" s="225"/>
      <c r="R403" s="225"/>
      <c r="S403" s="225"/>
      <c r="T403" s="226"/>
      <c r="AT403" s="227" t="s">
        <v>155</v>
      </c>
      <c r="AU403" s="227" t="s">
        <v>88</v>
      </c>
      <c r="AV403" s="14" t="s">
        <v>153</v>
      </c>
      <c r="AW403" s="14" t="s">
        <v>35</v>
      </c>
      <c r="AX403" s="14" t="s">
        <v>86</v>
      </c>
      <c r="AY403" s="227" t="s">
        <v>146</v>
      </c>
    </row>
    <row r="404" spans="1:65" s="2" customFormat="1" ht="24.2" customHeight="1">
      <c r="A404" s="34"/>
      <c r="B404" s="35"/>
      <c r="C404" s="187" t="s">
        <v>291</v>
      </c>
      <c r="D404" s="187" t="s">
        <v>149</v>
      </c>
      <c r="E404" s="188" t="s">
        <v>412</v>
      </c>
      <c r="F404" s="189" t="s">
        <v>413</v>
      </c>
      <c r="G404" s="190" t="s">
        <v>152</v>
      </c>
      <c r="H404" s="191">
        <v>3</v>
      </c>
      <c r="I404" s="192"/>
      <c r="J404" s="193">
        <f>ROUND(I404*H404,2)</f>
        <v>0</v>
      </c>
      <c r="K404" s="194"/>
      <c r="L404" s="39"/>
      <c r="M404" s="195" t="s">
        <v>1</v>
      </c>
      <c r="N404" s="196" t="s">
        <v>43</v>
      </c>
      <c r="O404" s="71"/>
      <c r="P404" s="197">
        <f>O404*H404</f>
        <v>0</v>
      </c>
      <c r="Q404" s="197">
        <v>0</v>
      </c>
      <c r="R404" s="197">
        <f>Q404*H404</f>
        <v>0</v>
      </c>
      <c r="S404" s="197">
        <v>0</v>
      </c>
      <c r="T404" s="198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99" t="s">
        <v>153</v>
      </c>
      <c r="AT404" s="199" t="s">
        <v>149</v>
      </c>
      <c r="AU404" s="199" t="s">
        <v>88</v>
      </c>
      <c r="AY404" s="17" t="s">
        <v>146</v>
      </c>
      <c r="BE404" s="200">
        <f>IF(N404="základní",J404,0)</f>
        <v>0</v>
      </c>
      <c r="BF404" s="200">
        <f>IF(N404="snížená",J404,0)</f>
        <v>0</v>
      </c>
      <c r="BG404" s="200">
        <f>IF(N404="zákl. přenesená",J404,0)</f>
        <v>0</v>
      </c>
      <c r="BH404" s="200">
        <f>IF(N404="sníž. přenesená",J404,0)</f>
        <v>0</v>
      </c>
      <c r="BI404" s="200">
        <f>IF(N404="nulová",J404,0)</f>
        <v>0</v>
      </c>
      <c r="BJ404" s="17" t="s">
        <v>86</v>
      </c>
      <c r="BK404" s="200">
        <f>ROUND(I404*H404,2)</f>
        <v>0</v>
      </c>
      <c r="BL404" s="17" t="s">
        <v>153</v>
      </c>
      <c r="BM404" s="199" t="s">
        <v>414</v>
      </c>
    </row>
    <row r="405" spans="1:65" s="2" customFormat="1" ht="19.5">
      <c r="A405" s="34"/>
      <c r="B405" s="35"/>
      <c r="C405" s="36"/>
      <c r="D405" s="201" t="s">
        <v>154</v>
      </c>
      <c r="E405" s="36"/>
      <c r="F405" s="202" t="s">
        <v>413</v>
      </c>
      <c r="G405" s="36"/>
      <c r="H405" s="36"/>
      <c r="I405" s="203"/>
      <c r="J405" s="36"/>
      <c r="K405" s="36"/>
      <c r="L405" s="39"/>
      <c r="M405" s="204"/>
      <c r="N405" s="205"/>
      <c r="O405" s="71"/>
      <c r="P405" s="71"/>
      <c r="Q405" s="71"/>
      <c r="R405" s="71"/>
      <c r="S405" s="71"/>
      <c r="T405" s="72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T405" s="17" t="s">
        <v>154</v>
      </c>
      <c r="AU405" s="17" t="s">
        <v>88</v>
      </c>
    </row>
    <row r="406" spans="1:65" s="13" customFormat="1">
      <c r="B406" s="206"/>
      <c r="C406" s="207"/>
      <c r="D406" s="201" t="s">
        <v>155</v>
      </c>
      <c r="E406" s="208" t="s">
        <v>1</v>
      </c>
      <c r="F406" s="209" t="s">
        <v>415</v>
      </c>
      <c r="G406" s="207"/>
      <c r="H406" s="210">
        <v>1</v>
      </c>
      <c r="I406" s="211"/>
      <c r="J406" s="207"/>
      <c r="K406" s="207"/>
      <c r="L406" s="212"/>
      <c r="M406" s="213"/>
      <c r="N406" s="214"/>
      <c r="O406" s="214"/>
      <c r="P406" s="214"/>
      <c r="Q406" s="214"/>
      <c r="R406" s="214"/>
      <c r="S406" s="214"/>
      <c r="T406" s="215"/>
      <c r="AT406" s="216" t="s">
        <v>155</v>
      </c>
      <c r="AU406" s="216" t="s">
        <v>88</v>
      </c>
      <c r="AV406" s="13" t="s">
        <v>88</v>
      </c>
      <c r="AW406" s="13" t="s">
        <v>35</v>
      </c>
      <c r="AX406" s="13" t="s">
        <v>78</v>
      </c>
      <c r="AY406" s="216" t="s">
        <v>146</v>
      </c>
    </row>
    <row r="407" spans="1:65" s="13" customFormat="1">
      <c r="B407" s="206"/>
      <c r="C407" s="207"/>
      <c r="D407" s="201" t="s">
        <v>155</v>
      </c>
      <c r="E407" s="208" t="s">
        <v>1</v>
      </c>
      <c r="F407" s="209" t="s">
        <v>416</v>
      </c>
      <c r="G407" s="207"/>
      <c r="H407" s="210">
        <v>1</v>
      </c>
      <c r="I407" s="211"/>
      <c r="J407" s="207"/>
      <c r="K407" s="207"/>
      <c r="L407" s="212"/>
      <c r="M407" s="213"/>
      <c r="N407" s="214"/>
      <c r="O407" s="214"/>
      <c r="P407" s="214"/>
      <c r="Q407" s="214"/>
      <c r="R407" s="214"/>
      <c r="S407" s="214"/>
      <c r="T407" s="215"/>
      <c r="AT407" s="216" t="s">
        <v>155</v>
      </c>
      <c r="AU407" s="216" t="s">
        <v>88</v>
      </c>
      <c r="AV407" s="13" t="s">
        <v>88</v>
      </c>
      <c r="AW407" s="13" t="s">
        <v>35</v>
      </c>
      <c r="AX407" s="13" t="s">
        <v>78</v>
      </c>
      <c r="AY407" s="216" t="s">
        <v>146</v>
      </c>
    </row>
    <row r="408" spans="1:65" s="13" customFormat="1">
      <c r="B408" s="206"/>
      <c r="C408" s="207"/>
      <c r="D408" s="201" t="s">
        <v>155</v>
      </c>
      <c r="E408" s="208" t="s">
        <v>1</v>
      </c>
      <c r="F408" s="209" t="s">
        <v>417</v>
      </c>
      <c r="G408" s="207"/>
      <c r="H408" s="210">
        <v>1</v>
      </c>
      <c r="I408" s="211"/>
      <c r="J408" s="207"/>
      <c r="K408" s="207"/>
      <c r="L408" s="212"/>
      <c r="M408" s="213"/>
      <c r="N408" s="214"/>
      <c r="O408" s="214"/>
      <c r="P408" s="214"/>
      <c r="Q408" s="214"/>
      <c r="R408" s="214"/>
      <c r="S408" s="214"/>
      <c r="T408" s="215"/>
      <c r="AT408" s="216" t="s">
        <v>155</v>
      </c>
      <c r="AU408" s="216" t="s">
        <v>88</v>
      </c>
      <c r="AV408" s="13" t="s">
        <v>88</v>
      </c>
      <c r="AW408" s="13" t="s">
        <v>35</v>
      </c>
      <c r="AX408" s="13" t="s">
        <v>78</v>
      </c>
      <c r="AY408" s="216" t="s">
        <v>146</v>
      </c>
    </row>
    <row r="409" spans="1:65" s="14" customFormat="1">
      <c r="B409" s="217"/>
      <c r="C409" s="218"/>
      <c r="D409" s="201" t="s">
        <v>155</v>
      </c>
      <c r="E409" s="219" t="s">
        <v>1</v>
      </c>
      <c r="F409" s="220" t="s">
        <v>157</v>
      </c>
      <c r="G409" s="218"/>
      <c r="H409" s="221">
        <v>3</v>
      </c>
      <c r="I409" s="222"/>
      <c r="J409" s="218"/>
      <c r="K409" s="218"/>
      <c r="L409" s="223"/>
      <c r="M409" s="224"/>
      <c r="N409" s="225"/>
      <c r="O409" s="225"/>
      <c r="P409" s="225"/>
      <c r="Q409" s="225"/>
      <c r="R409" s="225"/>
      <c r="S409" s="225"/>
      <c r="T409" s="226"/>
      <c r="AT409" s="227" t="s">
        <v>155</v>
      </c>
      <c r="AU409" s="227" t="s">
        <v>88</v>
      </c>
      <c r="AV409" s="14" t="s">
        <v>153</v>
      </c>
      <c r="AW409" s="14" t="s">
        <v>35</v>
      </c>
      <c r="AX409" s="14" t="s">
        <v>86</v>
      </c>
      <c r="AY409" s="227" t="s">
        <v>146</v>
      </c>
    </row>
    <row r="410" spans="1:65" s="2" customFormat="1" ht="24.2" customHeight="1">
      <c r="A410" s="34"/>
      <c r="B410" s="35"/>
      <c r="C410" s="187" t="s">
        <v>418</v>
      </c>
      <c r="D410" s="187" t="s">
        <v>149</v>
      </c>
      <c r="E410" s="188" t="s">
        <v>419</v>
      </c>
      <c r="F410" s="189" t="s">
        <v>420</v>
      </c>
      <c r="G410" s="190" t="s">
        <v>192</v>
      </c>
      <c r="H410" s="191">
        <v>0.34599999999999997</v>
      </c>
      <c r="I410" s="192"/>
      <c r="J410" s="193">
        <f>ROUND(I410*H410,2)</f>
        <v>0</v>
      </c>
      <c r="K410" s="194"/>
      <c r="L410" s="39"/>
      <c r="M410" s="195" t="s">
        <v>1</v>
      </c>
      <c r="N410" s="196" t="s">
        <v>43</v>
      </c>
      <c r="O410" s="71"/>
      <c r="P410" s="197">
        <f>O410*H410</f>
        <v>0</v>
      </c>
      <c r="Q410" s="197">
        <v>0</v>
      </c>
      <c r="R410" s="197">
        <f>Q410*H410</f>
        <v>0</v>
      </c>
      <c r="S410" s="197">
        <v>0</v>
      </c>
      <c r="T410" s="198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99" t="s">
        <v>153</v>
      </c>
      <c r="AT410" s="199" t="s">
        <v>149</v>
      </c>
      <c r="AU410" s="199" t="s">
        <v>88</v>
      </c>
      <c r="AY410" s="17" t="s">
        <v>146</v>
      </c>
      <c r="BE410" s="200">
        <f>IF(N410="základní",J410,0)</f>
        <v>0</v>
      </c>
      <c r="BF410" s="200">
        <f>IF(N410="snížená",J410,0)</f>
        <v>0</v>
      </c>
      <c r="BG410" s="200">
        <f>IF(N410="zákl. přenesená",J410,0)</f>
        <v>0</v>
      </c>
      <c r="BH410" s="200">
        <f>IF(N410="sníž. přenesená",J410,0)</f>
        <v>0</v>
      </c>
      <c r="BI410" s="200">
        <f>IF(N410="nulová",J410,0)</f>
        <v>0</v>
      </c>
      <c r="BJ410" s="17" t="s">
        <v>86</v>
      </c>
      <c r="BK410" s="200">
        <f>ROUND(I410*H410,2)</f>
        <v>0</v>
      </c>
      <c r="BL410" s="17" t="s">
        <v>153</v>
      </c>
      <c r="BM410" s="199" t="s">
        <v>421</v>
      </c>
    </row>
    <row r="411" spans="1:65" s="2" customFormat="1">
      <c r="A411" s="34"/>
      <c r="B411" s="35"/>
      <c r="C411" s="36"/>
      <c r="D411" s="201" t="s">
        <v>154</v>
      </c>
      <c r="E411" s="36"/>
      <c r="F411" s="202" t="s">
        <v>420</v>
      </c>
      <c r="G411" s="36"/>
      <c r="H411" s="36"/>
      <c r="I411" s="203"/>
      <c r="J411" s="36"/>
      <c r="K411" s="36"/>
      <c r="L411" s="39"/>
      <c r="M411" s="204"/>
      <c r="N411" s="205"/>
      <c r="O411" s="71"/>
      <c r="P411" s="71"/>
      <c r="Q411" s="71"/>
      <c r="R411" s="71"/>
      <c r="S411" s="71"/>
      <c r="T411" s="72"/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T411" s="17" t="s">
        <v>154</v>
      </c>
      <c r="AU411" s="17" t="s">
        <v>88</v>
      </c>
    </row>
    <row r="412" spans="1:65" s="13" customFormat="1">
      <c r="B412" s="206"/>
      <c r="C412" s="207"/>
      <c r="D412" s="201" t="s">
        <v>155</v>
      </c>
      <c r="E412" s="208" t="s">
        <v>1</v>
      </c>
      <c r="F412" s="209" t="s">
        <v>422</v>
      </c>
      <c r="G412" s="207"/>
      <c r="H412" s="210">
        <v>0.108</v>
      </c>
      <c r="I412" s="211"/>
      <c r="J412" s="207"/>
      <c r="K412" s="207"/>
      <c r="L412" s="212"/>
      <c r="M412" s="213"/>
      <c r="N412" s="214"/>
      <c r="O412" s="214"/>
      <c r="P412" s="214"/>
      <c r="Q412" s="214"/>
      <c r="R412" s="214"/>
      <c r="S412" s="214"/>
      <c r="T412" s="215"/>
      <c r="AT412" s="216" t="s">
        <v>155</v>
      </c>
      <c r="AU412" s="216" t="s">
        <v>88</v>
      </c>
      <c r="AV412" s="13" t="s">
        <v>88</v>
      </c>
      <c r="AW412" s="13" t="s">
        <v>35</v>
      </c>
      <c r="AX412" s="13" t="s">
        <v>78</v>
      </c>
      <c r="AY412" s="216" t="s">
        <v>146</v>
      </c>
    </row>
    <row r="413" spans="1:65" s="13" customFormat="1">
      <c r="B413" s="206"/>
      <c r="C413" s="207"/>
      <c r="D413" s="201" t="s">
        <v>155</v>
      </c>
      <c r="E413" s="208" t="s">
        <v>1</v>
      </c>
      <c r="F413" s="209" t="s">
        <v>423</v>
      </c>
      <c r="G413" s="207"/>
      <c r="H413" s="210">
        <v>9.4080000000000011E-2</v>
      </c>
      <c r="I413" s="211"/>
      <c r="J413" s="207"/>
      <c r="K413" s="207"/>
      <c r="L413" s="212"/>
      <c r="M413" s="213"/>
      <c r="N413" s="214"/>
      <c r="O413" s="214"/>
      <c r="P413" s="214"/>
      <c r="Q413" s="214"/>
      <c r="R413" s="214"/>
      <c r="S413" s="214"/>
      <c r="T413" s="215"/>
      <c r="AT413" s="216" t="s">
        <v>155</v>
      </c>
      <c r="AU413" s="216" t="s">
        <v>88</v>
      </c>
      <c r="AV413" s="13" t="s">
        <v>88</v>
      </c>
      <c r="AW413" s="13" t="s">
        <v>35</v>
      </c>
      <c r="AX413" s="13" t="s">
        <v>78</v>
      </c>
      <c r="AY413" s="216" t="s">
        <v>146</v>
      </c>
    </row>
    <row r="414" spans="1:65" s="13" customFormat="1">
      <c r="B414" s="206"/>
      <c r="C414" s="207"/>
      <c r="D414" s="201" t="s">
        <v>155</v>
      </c>
      <c r="E414" s="208" t="s">
        <v>1</v>
      </c>
      <c r="F414" s="209" t="s">
        <v>424</v>
      </c>
      <c r="G414" s="207"/>
      <c r="H414" s="210">
        <v>0.14399999999999999</v>
      </c>
      <c r="I414" s="211"/>
      <c r="J414" s="207"/>
      <c r="K414" s="207"/>
      <c r="L414" s="212"/>
      <c r="M414" s="213"/>
      <c r="N414" s="214"/>
      <c r="O414" s="214"/>
      <c r="P414" s="214"/>
      <c r="Q414" s="214"/>
      <c r="R414" s="214"/>
      <c r="S414" s="214"/>
      <c r="T414" s="215"/>
      <c r="AT414" s="216" t="s">
        <v>155</v>
      </c>
      <c r="AU414" s="216" t="s">
        <v>88</v>
      </c>
      <c r="AV414" s="13" t="s">
        <v>88</v>
      </c>
      <c r="AW414" s="13" t="s">
        <v>35</v>
      </c>
      <c r="AX414" s="13" t="s">
        <v>78</v>
      </c>
      <c r="AY414" s="216" t="s">
        <v>146</v>
      </c>
    </row>
    <row r="415" spans="1:65" s="14" customFormat="1">
      <c r="B415" s="217"/>
      <c r="C415" s="218"/>
      <c r="D415" s="201" t="s">
        <v>155</v>
      </c>
      <c r="E415" s="219" t="s">
        <v>1</v>
      </c>
      <c r="F415" s="220" t="s">
        <v>157</v>
      </c>
      <c r="G415" s="218"/>
      <c r="H415" s="221">
        <v>0.34608</v>
      </c>
      <c r="I415" s="222"/>
      <c r="J415" s="218"/>
      <c r="K415" s="218"/>
      <c r="L415" s="223"/>
      <c r="M415" s="224"/>
      <c r="N415" s="225"/>
      <c r="O415" s="225"/>
      <c r="P415" s="225"/>
      <c r="Q415" s="225"/>
      <c r="R415" s="225"/>
      <c r="S415" s="225"/>
      <c r="T415" s="226"/>
      <c r="AT415" s="227" t="s">
        <v>155</v>
      </c>
      <c r="AU415" s="227" t="s">
        <v>88</v>
      </c>
      <c r="AV415" s="14" t="s">
        <v>153</v>
      </c>
      <c r="AW415" s="14" t="s">
        <v>35</v>
      </c>
      <c r="AX415" s="14" t="s">
        <v>86</v>
      </c>
      <c r="AY415" s="227" t="s">
        <v>146</v>
      </c>
    </row>
    <row r="416" spans="1:65" s="2" customFormat="1" ht="24.2" customHeight="1">
      <c r="A416" s="34"/>
      <c r="B416" s="35"/>
      <c r="C416" s="187" t="s">
        <v>295</v>
      </c>
      <c r="D416" s="187" t="s">
        <v>149</v>
      </c>
      <c r="E416" s="188" t="s">
        <v>425</v>
      </c>
      <c r="F416" s="189" t="s">
        <v>426</v>
      </c>
      <c r="G416" s="190" t="s">
        <v>152</v>
      </c>
      <c r="H416" s="191">
        <v>1</v>
      </c>
      <c r="I416" s="192"/>
      <c r="J416" s="193">
        <f>ROUND(I416*H416,2)</f>
        <v>0</v>
      </c>
      <c r="K416" s="194"/>
      <c r="L416" s="39"/>
      <c r="M416" s="195" t="s">
        <v>1</v>
      </c>
      <c r="N416" s="196" t="s">
        <v>43</v>
      </c>
      <c r="O416" s="71"/>
      <c r="P416" s="197">
        <f>O416*H416</f>
        <v>0</v>
      </c>
      <c r="Q416" s="197">
        <v>0</v>
      </c>
      <c r="R416" s="197">
        <f>Q416*H416</f>
        <v>0</v>
      </c>
      <c r="S416" s="197">
        <v>0</v>
      </c>
      <c r="T416" s="198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99" t="s">
        <v>153</v>
      </c>
      <c r="AT416" s="199" t="s">
        <v>149</v>
      </c>
      <c r="AU416" s="199" t="s">
        <v>88</v>
      </c>
      <c r="AY416" s="17" t="s">
        <v>146</v>
      </c>
      <c r="BE416" s="200">
        <f>IF(N416="základní",J416,0)</f>
        <v>0</v>
      </c>
      <c r="BF416" s="200">
        <f>IF(N416="snížená",J416,0)</f>
        <v>0</v>
      </c>
      <c r="BG416" s="200">
        <f>IF(N416="zákl. přenesená",J416,0)</f>
        <v>0</v>
      </c>
      <c r="BH416" s="200">
        <f>IF(N416="sníž. přenesená",J416,0)</f>
        <v>0</v>
      </c>
      <c r="BI416" s="200">
        <f>IF(N416="nulová",J416,0)</f>
        <v>0</v>
      </c>
      <c r="BJ416" s="17" t="s">
        <v>86</v>
      </c>
      <c r="BK416" s="200">
        <f>ROUND(I416*H416,2)</f>
        <v>0</v>
      </c>
      <c r="BL416" s="17" t="s">
        <v>153</v>
      </c>
      <c r="BM416" s="199" t="s">
        <v>427</v>
      </c>
    </row>
    <row r="417" spans="1:65" s="2" customFormat="1">
      <c r="A417" s="34"/>
      <c r="B417" s="35"/>
      <c r="C417" s="36"/>
      <c r="D417" s="201" t="s">
        <v>154</v>
      </c>
      <c r="E417" s="36"/>
      <c r="F417" s="202" t="s">
        <v>426</v>
      </c>
      <c r="G417" s="36"/>
      <c r="H417" s="36"/>
      <c r="I417" s="203"/>
      <c r="J417" s="36"/>
      <c r="K417" s="36"/>
      <c r="L417" s="39"/>
      <c r="M417" s="204"/>
      <c r="N417" s="205"/>
      <c r="O417" s="71"/>
      <c r="P417" s="71"/>
      <c r="Q417" s="71"/>
      <c r="R417" s="71"/>
      <c r="S417" s="71"/>
      <c r="T417" s="72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T417" s="17" t="s">
        <v>154</v>
      </c>
      <c r="AU417" s="17" t="s">
        <v>88</v>
      </c>
    </row>
    <row r="418" spans="1:65" s="13" customFormat="1">
      <c r="B418" s="206"/>
      <c r="C418" s="207"/>
      <c r="D418" s="201" t="s">
        <v>155</v>
      </c>
      <c r="E418" s="208" t="s">
        <v>1</v>
      </c>
      <c r="F418" s="209" t="s">
        <v>428</v>
      </c>
      <c r="G418" s="207"/>
      <c r="H418" s="210">
        <v>1</v>
      </c>
      <c r="I418" s="211"/>
      <c r="J418" s="207"/>
      <c r="K418" s="207"/>
      <c r="L418" s="212"/>
      <c r="M418" s="213"/>
      <c r="N418" s="214"/>
      <c r="O418" s="214"/>
      <c r="P418" s="214"/>
      <c r="Q418" s="214"/>
      <c r="R418" s="214"/>
      <c r="S418" s="214"/>
      <c r="T418" s="215"/>
      <c r="AT418" s="216" t="s">
        <v>155</v>
      </c>
      <c r="AU418" s="216" t="s">
        <v>88</v>
      </c>
      <c r="AV418" s="13" t="s">
        <v>88</v>
      </c>
      <c r="AW418" s="13" t="s">
        <v>35</v>
      </c>
      <c r="AX418" s="13" t="s">
        <v>78</v>
      </c>
      <c r="AY418" s="216" t="s">
        <v>146</v>
      </c>
    </row>
    <row r="419" spans="1:65" s="14" customFormat="1">
      <c r="B419" s="217"/>
      <c r="C419" s="218"/>
      <c r="D419" s="201" t="s">
        <v>155</v>
      </c>
      <c r="E419" s="219" t="s">
        <v>1</v>
      </c>
      <c r="F419" s="220" t="s">
        <v>157</v>
      </c>
      <c r="G419" s="218"/>
      <c r="H419" s="221">
        <v>1</v>
      </c>
      <c r="I419" s="222"/>
      <c r="J419" s="218"/>
      <c r="K419" s="218"/>
      <c r="L419" s="223"/>
      <c r="M419" s="224"/>
      <c r="N419" s="225"/>
      <c r="O419" s="225"/>
      <c r="P419" s="225"/>
      <c r="Q419" s="225"/>
      <c r="R419" s="225"/>
      <c r="S419" s="225"/>
      <c r="T419" s="226"/>
      <c r="AT419" s="227" t="s">
        <v>155</v>
      </c>
      <c r="AU419" s="227" t="s">
        <v>88</v>
      </c>
      <c r="AV419" s="14" t="s">
        <v>153</v>
      </c>
      <c r="AW419" s="14" t="s">
        <v>35</v>
      </c>
      <c r="AX419" s="14" t="s">
        <v>86</v>
      </c>
      <c r="AY419" s="227" t="s">
        <v>146</v>
      </c>
    </row>
    <row r="420" spans="1:65" s="2" customFormat="1" ht="24.2" customHeight="1">
      <c r="A420" s="34"/>
      <c r="B420" s="35"/>
      <c r="C420" s="187" t="s">
        <v>429</v>
      </c>
      <c r="D420" s="187" t="s">
        <v>149</v>
      </c>
      <c r="E420" s="188" t="s">
        <v>430</v>
      </c>
      <c r="F420" s="189" t="s">
        <v>431</v>
      </c>
      <c r="G420" s="190" t="s">
        <v>180</v>
      </c>
      <c r="H420" s="191">
        <v>1.2</v>
      </c>
      <c r="I420" s="192"/>
      <c r="J420" s="193">
        <f>ROUND(I420*H420,2)</f>
        <v>0</v>
      </c>
      <c r="K420" s="194"/>
      <c r="L420" s="39"/>
      <c r="M420" s="195" t="s">
        <v>1</v>
      </c>
      <c r="N420" s="196" t="s">
        <v>43</v>
      </c>
      <c r="O420" s="71"/>
      <c r="P420" s="197">
        <f>O420*H420</f>
        <v>0</v>
      </c>
      <c r="Q420" s="197">
        <v>0</v>
      </c>
      <c r="R420" s="197">
        <f>Q420*H420</f>
        <v>0</v>
      </c>
      <c r="S420" s="197">
        <v>0</v>
      </c>
      <c r="T420" s="198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99" t="s">
        <v>153</v>
      </c>
      <c r="AT420" s="199" t="s">
        <v>149</v>
      </c>
      <c r="AU420" s="199" t="s">
        <v>88</v>
      </c>
      <c r="AY420" s="17" t="s">
        <v>146</v>
      </c>
      <c r="BE420" s="200">
        <f>IF(N420="základní",J420,0)</f>
        <v>0</v>
      </c>
      <c r="BF420" s="200">
        <f>IF(N420="snížená",J420,0)</f>
        <v>0</v>
      </c>
      <c r="BG420" s="200">
        <f>IF(N420="zákl. přenesená",J420,0)</f>
        <v>0</v>
      </c>
      <c r="BH420" s="200">
        <f>IF(N420="sníž. přenesená",J420,0)</f>
        <v>0</v>
      </c>
      <c r="BI420" s="200">
        <f>IF(N420="nulová",J420,0)</f>
        <v>0</v>
      </c>
      <c r="BJ420" s="17" t="s">
        <v>86</v>
      </c>
      <c r="BK420" s="200">
        <f>ROUND(I420*H420,2)</f>
        <v>0</v>
      </c>
      <c r="BL420" s="17" t="s">
        <v>153</v>
      </c>
      <c r="BM420" s="199" t="s">
        <v>432</v>
      </c>
    </row>
    <row r="421" spans="1:65" s="2" customFormat="1" ht="19.5">
      <c r="A421" s="34"/>
      <c r="B421" s="35"/>
      <c r="C421" s="36"/>
      <c r="D421" s="201" t="s">
        <v>154</v>
      </c>
      <c r="E421" s="36"/>
      <c r="F421" s="202" t="s">
        <v>431</v>
      </c>
      <c r="G421" s="36"/>
      <c r="H421" s="36"/>
      <c r="I421" s="203"/>
      <c r="J421" s="36"/>
      <c r="K421" s="36"/>
      <c r="L421" s="39"/>
      <c r="M421" s="204"/>
      <c r="N421" s="205"/>
      <c r="O421" s="71"/>
      <c r="P421" s="71"/>
      <c r="Q421" s="71"/>
      <c r="R421" s="71"/>
      <c r="S421" s="71"/>
      <c r="T421" s="72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T421" s="17" t="s">
        <v>154</v>
      </c>
      <c r="AU421" s="17" t="s">
        <v>88</v>
      </c>
    </row>
    <row r="422" spans="1:65" s="13" customFormat="1">
      <c r="B422" s="206"/>
      <c r="C422" s="207"/>
      <c r="D422" s="201" t="s">
        <v>155</v>
      </c>
      <c r="E422" s="208" t="s">
        <v>1</v>
      </c>
      <c r="F422" s="209" t="s">
        <v>433</v>
      </c>
      <c r="G422" s="207"/>
      <c r="H422" s="210">
        <v>1.2000000000000002</v>
      </c>
      <c r="I422" s="211"/>
      <c r="J422" s="207"/>
      <c r="K422" s="207"/>
      <c r="L422" s="212"/>
      <c r="M422" s="213"/>
      <c r="N422" s="214"/>
      <c r="O422" s="214"/>
      <c r="P422" s="214"/>
      <c r="Q422" s="214"/>
      <c r="R422" s="214"/>
      <c r="S422" s="214"/>
      <c r="T422" s="215"/>
      <c r="AT422" s="216" t="s">
        <v>155</v>
      </c>
      <c r="AU422" s="216" t="s">
        <v>88</v>
      </c>
      <c r="AV422" s="13" t="s">
        <v>88</v>
      </c>
      <c r="AW422" s="13" t="s">
        <v>35</v>
      </c>
      <c r="AX422" s="13" t="s">
        <v>78</v>
      </c>
      <c r="AY422" s="216" t="s">
        <v>146</v>
      </c>
    </row>
    <row r="423" spans="1:65" s="14" customFormat="1">
      <c r="B423" s="217"/>
      <c r="C423" s="218"/>
      <c r="D423" s="201" t="s">
        <v>155</v>
      </c>
      <c r="E423" s="219" t="s">
        <v>1</v>
      </c>
      <c r="F423" s="220" t="s">
        <v>157</v>
      </c>
      <c r="G423" s="218"/>
      <c r="H423" s="221">
        <v>1.2000000000000002</v>
      </c>
      <c r="I423" s="222"/>
      <c r="J423" s="218"/>
      <c r="K423" s="218"/>
      <c r="L423" s="223"/>
      <c r="M423" s="224"/>
      <c r="N423" s="225"/>
      <c r="O423" s="225"/>
      <c r="P423" s="225"/>
      <c r="Q423" s="225"/>
      <c r="R423" s="225"/>
      <c r="S423" s="225"/>
      <c r="T423" s="226"/>
      <c r="AT423" s="227" t="s">
        <v>155</v>
      </c>
      <c r="AU423" s="227" t="s">
        <v>88</v>
      </c>
      <c r="AV423" s="14" t="s">
        <v>153</v>
      </c>
      <c r="AW423" s="14" t="s">
        <v>35</v>
      </c>
      <c r="AX423" s="14" t="s">
        <v>86</v>
      </c>
      <c r="AY423" s="227" t="s">
        <v>146</v>
      </c>
    </row>
    <row r="424" spans="1:65" s="2" customFormat="1" ht="24.2" customHeight="1">
      <c r="A424" s="34"/>
      <c r="B424" s="35"/>
      <c r="C424" s="187" t="s">
        <v>300</v>
      </c>
      <c r="D424" s="187" t="s">
        <v>149</v>
      </c>
      <c r="E424" s="188" t="s">
        <v>434</v>
      </c>
      <c r="F424" s="189" t="s">
        <v>435</v>
      </c>
      <c r="G424" s="190" t="s">
        <v>180</v>
      </c>
      <c r="H424" s="191">
        <v>0.4</v>
      </c>
      <c r="I424" s="192"/>
      <c r="J424" s="193">
        <f>ROUND(I424*H424,2)</f>
        <v>0</v>
      </c>
      <c r="K424" s="194"/>
      <c r="L424" s="39"/>
      <c r="M424" s="195" t="s">
        <v>1</v>
      </c>
      <c r="N424" s="196" t="s">
        <v>43</v>
      </c>
      <c r="O424" s="71"/>
      <c r="P424" s="197">
        <f>O424*H424</f>
        <v>0</v>
      </c>
      <c r="Q424" s="197">
        <v>0</v>
      </c>
      <c r="R424" s="197">
        <f>Q424*H424</f>
        <v>0</v>
      </c>
      <c r="S424" s="197">
        <v>0</v>
      </c>
      <c r="T424" s="198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99" t="s">
        <v>153</v>
      </c>
      <c r="AT424" s="199" t="s">
        <v>149</v>
      </c>
      <c r="AU424" s="199" t="s">
        <v>88</v>
      </c>
      <c r="AY424" s="17" t="s">
        <v>146</v>
      </c>
      <c r="BE424" s="200">
        <f>IF(N424="základní",J424,0)</f>
        <v>0</v>
      </c>
      <c r="BF424" s="200">
        <f>IF(N424="snížená",J424,0)</f>
        <v>0</v>
      </c>
      <c r="BG424" s="200">
        <f>IF(N424="zákl. přenesená",J424,0)</f>
        <v>0</v>
      </c>
      <c r="BH424" s="200">
        <f>IF(N424="sníž. přenesená",J424,0)</f>
        <v>0</v>
      </c>
      <c r="BI424" s="200">
        <f>IF(N424="nulová",J424,0)</f>
        <v>0</v>
      </c>
      <c r="BJ424" s="17" t="s">
        <v>86</v>
      </c>
      <c r="BK424" s="200">
        <f>ROUND(I424*H424,2)</f>
        <v>0</v>
      </c>
      <c r="BL424" s="17" t="s">
        <v>153</v>
      </c>
      <c r="BM424" s="199" t="s">
        <v>436</v>
      </c>
    </row>
    <row r="425" spans="1:65" s="2" customFormat="1" ht="19.5">
      <c r="A425" s="34"/>
      <c r="B425" s="35"/>
      <c r="C425" s="36"/>
      <c r="D425" s="201" t="s">
        <v>154</v>
      </c>
      <c r="E425" s="36"/>
      <c r="F425" s="202" t="s">
        <v>435</v>
      </c>
      <c r="G425" s="36"/>
      <c r="H425" s="36"/>
      <c r="I425" s="203"/>
      <c r="J425" s="36"/>
      <c r="K425" s="36"/>
      <c r="L425" s="39"/>
      <c r="M425" s="204"/>
      <c r="N425" s="205"/>
      <c r="O425" s="71"/>
      <c r="P425" s="71"/>
      <c r="Q425" s="71"/>
      <c r="R425" s="71"/>
      <c r="S425" s="71"/>
      <c r="T425" s="72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T425" s="17" t="s">
        <v>154</v>
      </c>
      <c r="AU425" s="17" t="s">
        <v>88</v>
      </c>
    </row>
    <row r="426" spans="1:65" s="13" customFormat="1">
      <c r="B426" s="206"/>
      <c r="C426" s="207"/>
      <c r="D426" s="201" t="s">
        <v>155</v>
      </c>
      <c r="E426" s="208" t="s">
        <v>1</v>
      </c>
      <c r="F426" s="209" t="s">
        <v>437</v>
      </c>
      <c r="G426" s="207"/>
      <c r="H426" s="210">
        <v>0.4</v>
      </c>
      <c r="I426" s="211"/>
      <c r="J426" s="207"/>
      <c r="K426" s="207"/>
      <c r="L426" s="212"/>
      <c r="M426" s="213"/>
      <c r="N426" s="214"/>
      <c r="O426" s="214"/>
      <c r="P426" s="214"/>
      <c r="Q426" s="214"/>
      <c r="R426" s="214"/>
      <c r="S426" s="214"/>
      <c r="T426" s="215"/>
      <c r="AT426" s="216" t="s">
        <v>155</v>
      </c>
      <c r="AU426" s="216" t="s">
        <v>88</v>
      </c>
      <c r="AV426" s="13" t="s">
        <v>88</v>
      </c>
      <c r="AW426" s="13" t="s">
        <v>35</v>
      </c>
      <c r="AX426" s="13" t="s">
        <v>78</v>
      </c>
      <c r="AY426" s="216" t="s">
        <v>146</v>
      </c>
    </row>
    <row r="427" spans="1:65" s="14" customFormat="1">
      <c r="B427" s="217"/>
      <c r="C427" s="218"/>
      <c r="D427" s="201" t="s">
        <v>155</v>
      </c>
      <c r="E427" s="219" t="s">
        <v>1</v>
      </c>
      <c r="F427" s="220" t="s">
        <v>157</v>
      </c>
      <c r="G427" s="218"/>
      <c r="H427" s="221">
        <v>0.4</v>
      </c>
      <c r="I427" s="222"/>
      <c r="J427" s="218"/>
      <c r="K427" s="218"/>
      <c r="L427" s="223"/>
      <c r="M427" s="224"/>
      <c r="N427" s="225"/>
      <c r="O427" s="225"/>
      <c r="P427" s="225"/>
      <c r="Q427" s="225"/>
      <c r="R427" s="225"/>
      <c r="S427" s="225"/>
      <c r="T427" s="226"/>
      <c r="AT427" s="227" t="s">
        <v>155</v>
      </c>
      <c r="AU427" s="227" t="s">
        <v>88</v>
      </c>
      <c r="AV427" s="14" t="s">
        <v>153</v>
      </c>
      <c r="AW427" s="14" t="s">
        <v>35</v>
      </c>
      <c r="AX427" s="14" t="s">
        <v>86</v>
      </c>
      <c r="AY427" s="227" t="s">
        <v>146</v>
      </c>
    </row>
    <row r="428" spans="1:65" s="2" customFormat="1" ht="24.2" customHeight="1">
      <c r="A428" s="34"/>
      <c r="B428" s="35"/>
      <c r="C428" s="187" t="s">
        <v>438</v>
      </c>
      <c r="D428" s="187" t="s">
        <v>149</v>
      </c>
      <c r="E428" s="188" t="s">
        <v>439</v>
      </c>
      <c r="F428" s="189" t="s">
        <v>440</v>
      </c>
      <c r="G428" s="190" t="s">
        <v>180</v>
      </c>
      <c r="H428" s="191">
        <v>9.24</v>
      </c>
      <c r="I428" s="192"/>
      <c r="J428" s="193">
        <f>ROUND(I428*H428,2)</f>
        <v>0</v>
      </c>
      <c r="K428" s="194"/>
      <c r="L428" s="39"/>
      <c r="M428" s="195" t="s">
        <v>1</v>
      </c>
      <c r="N428" s="196" t="s">
        <v>43</v>
      </c>
      <c r="O428" s="71"/>
      <c r="P428" s="197">
        <f>O428*H428</f>
        <v>0</v>
      </c>
      <c r="Q428" s="197">
        <v>0</v>
      </c>
      <c r="R428" s="197">
        <f>Q428*H428</f>
        <v>0</v>
      </c>
      <c r="S428" s="197">
        <v>0</v>
      </c>
      <c r="T428" s="198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99" t="s">
        <v>153</v>
      </c>
      <c r="AT428" s="199" t="s">
        <v>149</v>
      </c>
      <c r="AU428" s="199" t="s">
        <v>88</v>
      </c>
      <c r="AY428" s="17" t="s">
        <v>146</v>
      </c>
      <c r="BE428" s="200">
        <f>IF(N428="základní",J428,0)</f>
        <v>0</v>
      </c>
      <c r="BF428" s="200">
        <f>IF(N428="snížená",J428,0)</f>
        <v>0</v>
      </c>
      <c r="BG428" s="200">
        <f>IF(N428="zákl. přenesená",J428,0)</f>
        <v>0</v>
      </c>
      <c r="BH428" s="200">
        <f>IF(N428="sníž. přenesená",J428,0)</f>
        <v>0</v>
      </c>
      <c r="BI428" s="200">
        <f>IF(N428="nulová",J428,0)</f>
        <v>0</v>
      </c>
      <c r="BJ428" s="17" t="s">
        <v>86</v>
      </c>
      <c r="BK428" s="200">
        <f>ROUND(I428*H428,2)</f>
        <v>0</v>
      </c>
      <c r="BL428" s="17" t="s">
        <v>153</v>
      </c>
      <c r="BM428" s="199" t="s">
        <v>441</v>
      </c>
    </row>
    <row r="429" spans="1:65" s="2" customFormat="1">
      <c r="A429" s="34"/>
      <c r="B429" s="35"/>
      <c r="C429" s="36"/>
      <c r="D429" s="201" t="s">
        <v>154</v>
      </c>
      <c r="E429" s="36"/>
      <c r="F429" s="202" t="s">
        <v>440</v>
      </c>
      <c r="G429" s="36"/>
      <c r="H429" s="36"/>
      <c r="I429" s="203"/>
      <c r="J429" s="36"/>
      <c r="K429" s="36"/>
      <c r="L429" s="39"/>
      <c r="M429" s="204"/>
      <c r="N429" s="205"/>
      <c r="O429" s="71"/>
      <c r="P429" s="71"/>
      <c r="Q429" s="71"/>
      <c r="R429" s="71"/>
      <c r="S429" s="71"/>
      <c r="T429" s="72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T429" s="17" t="s">
        <v>154</v>
      </c>
      <c r="AU429" s="17" t="s">
        <v>88</v>
      </c>
    </row>
    <row r="430" spans="1:65" s="13" customFormat="1">
      <c r="B430" s="206"/>
      <c r="C430" s="207"/>
      <c r="D430" s="201" t="s">
        <v>155</v>
      </c>
      <c r="E430" s="208" t="s">
        <v>1</v>
      </c>
      <c r="F430" s="209" t="s">
        <v>442</v>
      </c>
      <c r="G430" s="207"/>
      <c r="H430" s="210">
        <v>0.60000000000000009</v>
      </c>
      <c r="I430" s="211"/>
      <c r="J430" s="207"/>
      <c r="K430" s="207"/>
      <c r="L430" s="212"/>
      <c r="M430" s="213"/>
      <c r="N430" s="214"/>
      <c r="O430" s="214"/>
      <c r="P430" s="214"/>
      <c r="Q430" s="214"/>
      <c r="R430" s="214"/>
      <c r="S430" s="214"/>
      <c r="T430" s="215"/>
      <c r="AT430" s="216" t="s">
        <v>155</v>
      </c>
      <c r="AU430" s="216" t="s">
        <v>88</v>
      </c>
      <c r="AV430" s="13" t="s">
        <v>88</v>
      </c>
      <c r="AW430" s="13" t="s">
        <v>35</v>
      </c>
      <c r="AX430" s="13" t="s">
        <v>78</v>
      </c>
      <c r="AY430" s="216" t="s">
        <v>146</v>
      </c>
    </row>
    <row r="431" spans="1:65" s="13" customFormat="1">
      <c r="B431" s="206"/>
      <c r="C431" s="207"/>
      <c r="D431" s="201" t="s">
        <v>155</v>
      </c>
      <c r="E431" s="208" t="s">
        <v>1</v>
      </c>
      <c r="F431" s="209" t="s">
        <v>443</v>
      </c>
      <c r="G431" s="207"/>
      <c r="H431" s="210">
        <v>2.4</v>
      </c>
      <c r="I431" s="211"/>
      <c r="J431" s="207"/>
      <c r="K431" s="207"/>
      <c r="L431" s="212"/>
      <c r="M431" s="213"/>
      <c r="N431" s="214"/>
      <c r="O431" s="214"/>
      <c r="P431" s="214"/>
      <c r="Q431" s="214"/>
      <c r="R431" s="214"/>
      <c r="S431" s="214"/>
      <c r="T431" s="215"/>
      <c r="AT431" s="216" t="s">
        <v>155</v>
      </c>
      <c r="AU431" s="216" t="s">
        <v>88</v>
      </c>
      <c r="AV431" s="13" t="s">
        <v>88</v>
      </c>
      <c r="AW431" s="13" t="s">
        <v>35</v>
      </c>
      <c r="AX431" s="13" t="s">
        <v>78</v>
      </c>
      <c r="AY431" s="216" t="s">
        <v>146</v>
      </c>
    </row>
    <row r="432" spans="1:65" s="13" customFormat="1">
      <c r="B432" s="206"/>
      <c r="C432" s="207"/>
      <c r="D432" s="201" t="s">
        <v>155</v>
      </c>
      <c r="E432" s="208" t="s">
        <v>1</v>
      </c>
      <c r="F432" s="209" t="s">
        <v>444</v>
      </c>
      <c r="G432" s="207"/>
      <c r="H432" s="210">
        <v>2.2400000000000002</v>
      </c>
      <c r="I432" s="211"/>
      <c r="J432" s="207"/>
      <c r="K432" s="207"/>
      <c r="L432" s="212"/>
      <c r="M432" s="213"/>
      <c r="N432" s="214"/>
      <c r="O432" s="214"/>
      <c r="P432" s="214"/>
      <c r="Q432" s="214"/>
      <c r="R432" s="214"/>
      <c r="S432" s="214"/>
      <c r="T432" s="215"/>
      <c r="AT432" s="216" t="s">
        <v>155</v>
      </c>
      <c r="AU432" s="216" t="s">
        <v>88</v>
      </c>
      <c r="AV432" s="13" t="s">
        <v>88</v>
      </c>
      <c r="AW432" s="13" t="s">
        <v>35</v>
      </c>
      <c r="AX432" s="13" t="s">
        <v>78</v>
      </c>
      <c r="AY432" s="216" t="s">
        <v>146</v>
      </c>
    </row>
    <row r="433" spans="1:65" s="13" customFormat="1">
      <c r="B433" s="206"/>
      <c r="C433" s="207"/>
      <c r="D433" s="201" t="s">
        <v>155</v>
      </c>
      <c r="E433" s="208" t="s">
        <v>1</v>
      </c>
      <c r="F433" s="209" t="s">
        <v>445</v>
      </c>
      <c r="G433" s="207"/>
      <c r="H433" s="210">
        <v>1</v>
      </c>
      <c r="I433" s="211"/>
      <c r="J433" s="207"/>
      <c r="K433" s="207"/>
      <c r="L433" s="212"/>
      <c r="M433" s="213"/>
      <c r="N433" s="214"/>
      <c r="O433" s="214"/>
      <c r="P433" s="214"/>
      <c r="Q433" s="214"/>
      <c r="R433" s="214"/>
      <c r="S433" s="214"/>
      <c r="T433" s="215"/>
      <c r="AT433" s="216" t="s">
        <v>155</v>
      </c>
      <c r="AU433" s="216" t="s">
        <v>88</v>
      </c>
      <c r="AV433" s="13" t="s">
        <v>88</v>
      </c>
      <c r="AW433" s="13" t="s">
        <v>35</v>
      </c>
      <c r="AX433" s="13" t="s">
        <v>78</v>
      </c>
      <c r="AY433" s="216" t="s">
        <v>146</v>
      </c>
    </row>
    <row r="434" spans="1:65" s="13" customFormat="1">
      <c r="B434" s="206"/>
      <c r="C434" s="207"/>
      <c r="D434" s="201" t="s">
        <v>155</v>
      </c>
      <c r="E434" s="208" t="s">
        <v>1</v>
      </c>
      <c r="F434" s="209" t="s">
        <v>417</v>
      </c>
      <c r="G434" s="207"/>
      <c r="H434" s="210">
        <v>1</v>
      </c>
      <c r="I434" s="211"/>
      <c r="J434" s="207"/>
      <c r="K434" s="207"/>
      <c r="L434" s="212"/>
      <c r="M434" s="213"/>
      <c r="N434" s="214"/>
      <c r="O434" s="214"/>
      <c r="P434" s="214"/>
      <c r="Q434" s="214"/>
      <c r="R434" s="214"/>
      <c r="S434" s="214"/>
      <c r="T434" s="215"/>
      <c r="AT434" s="216" t="s">
        <v>155</v>
      </c>
      <c r="AU434" s="216" t="s">
        <v>88</v>
      </c>
      <c r="AV434" s="13" t="s">
        <v>88</v>
      </c>
      <c r="AW434" s="13" t="s">
        <v>35</v>
      </c>
      <c r="AX434" s="13" t="s">
        <v>78</v>
      </c>
      <c r="AY434" s="216" t="s">
        <v>146</v>
      </c>
    </row>
    <row r="435" spans="1:65" s="13" customFormat="1">
      <c r="B435" s="206"/>
      <c r="C435" s="207"/>
      <c r="D435" s="201" t="s">
        <v>155</v>
      </c>
      <c r="E435" s="208" t="s">
        <v>1</v>
      </c>
      <c r="F435" s="209" t="s">
        <v>446</v>
      </c>
      <c r="G435" s="207"/>
      <c r="H435" s="210">
        <v>2</v>
      </c>
      <c r="I435" s="211"/>
      <c r="J435" s="207"/>
      <c r="K435" s="207"/>
      <c r="L435" s="212"/>
      <c r="M435" s="213"/>
      <c r="N435" s="214"/>
      <c r="O435" s="214"/>
      <c r="P435" s="214"/>
      <c r="Q435" s="214"/>
      <c r="R435" s="214"/>
      <c r="S435" s="214"/>
      <c r="T435" s="215"/>
      <c r="AT435" s="216" t="s">
        <v>155</v>
      </c>
      <c r="AU435" s="216" t="s">
        <v>88</v>
      </c>
      <c r="AV435" s="13" t="s">
        <v>88</v>
      </c>
      <c r="AW435" s="13" t="s">
        <v>35</v>
      </c>
      <c r="AX435" s="13" t="s">
        <v>78</v>
      </c>
      <c r="AY435" s="216" t="s">
        <v>146</v>
      </c>
    </row>
    <row r="436" spans="1:65" s="14" customFormat="1">
      <c r="B436" s="217"/>
      <c r="C436" s="218"/>
      <c r="D436" s="201" t="s">
        <v>155</v>
      </c>
      <c r="E436" s="219" t="s">
        <v>1</v>
      </c>
      <c r="F436" s="220" t="s">
        <v>157</v>
      </c>
      <c r="G436" s="218"/>
      <c r="H436" s="221">
        <v>9.24</v>
      </c>
      <c r="I436" s="222"/>
      <c r="J436" s="218"/>
      <c r="K436" s="218"/>
      <c r="L436" s="223"/>
      <c r="M436" s="224"/>
      <c r="N436" s="225"/>
      <c r="O436" s="225"/>
      <c r="P436" s="225"/>
      <c r="Q436" s="225"/>
      <c r="R436" s="225"/>
      <c r="S436" s="225"/>
      <c r="T436" s="226"/>
      <c r="AT436" s="227" t="s">
        <v>155</v>
      </c>
      <c r="AU436" s="227" t="s">
        <v>88</v>
      </c>
      <c r="AV436" s="14" t="s">
        <v>153</v>
      </c>
      <c r="AW436" s="14" t="s">
        <v>35</v>
      </c>
      <c r="AX436" s="14" t="s">
        <v>86</v>
      </c>
      <c r="AY436" s="227" t="s">
        <v>146</v>
      </c>
    </row>
    <row r="437" spans="1:65" s="2" customFormat="1" ht="16.5" customHeight="1">
      <c r="A437" s="34"/>
      <c r="B437" s="35"/>
      <c r="C437" s="187" t="s">
        <v>304</v>
      </c>
      <c r="D437" s="187" t="s">
        <v>149</v>
      </c>
      <c r="E437" s="188" t="s">
        <v>447</v>
      </c>
      <c r="F437" s="189" t="s">
        <v>448</v>
      </c>
      <c r="G437" s="190" t="s">
        <v>180</v>
      </c>
      <c r="H437" s="191">
        <v>8.48</v>
      </c>
      <c r="I437" s="192"/>
      <c r="J437" s="193">
        <f>ROUND(I437*H437,2)</f>
        <v>0</v>
      </c>
      <c r="K437" s="194"/>
      <c r="L437" s="39"/>
      <c r="M437" s="195" t="s">
        <v>1</v>
      </c>
      <c r="N437" s="196" t="s">
        <v>43</v>
      </c>
      <c r="O437" s="71"/>
      <c r="P437" s="197">
        <f>O437*H437</f>
        <v>0</v>
      </c>
      <c r="Q437" s="197">
        <v>0</v>
      </c>
      <c r="R437" s="197">
        <f>Q437*H437</f>
        <v>0</v>
      </c>
      <c r="S437" s="197">
        <v>0</v>
      </c>
      <c r="T437" s="198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99" t="s">
        <v>153</v>
      </c>
      <c r="AT437" s="199" t="s">
        <v>149</v>
      </c>
      <c r="AU437" s="199" t="s">
        <v>88</v>
      </c>
      <c r="AY437" s="17" t="s">
        <v>146</v>
      </c>
      <c r="BE437" s="200">
        <f>IF(N437="základní",J437,0)</f>
        <v>0</v>
      </c>
      <c r="BF437" s="200">
        <f>IF(N437="snížená",J437,0)</f>
        <v>0</v>
      </c>
      <c r="BG437" s="200">
        <f>IF(N437="zákl. přenesená",J437,0)</f>
        <v>0</v>
      </c>
      <c r="BH437" s="200">
        <f>IF(N437="sníž. přenesená",J437,0)</f>
        <v>0</v>
      </c>
      <c r="BI437" s="200">
        <f>IF(N437="nulová",J437,0)</f>
        <v>0</v>
      </c>
      <c r="BJ437" s="17" t="s">
        <v>86</v>
      </c>
      <c r="BK437" s="200">
        <f>ROUND(I437*H437,2)</f>
        <v>0</v>
      </c>
      <c r="BL437" s="17" t="s">
        <v>153</v>
      </c>
      <c r="BM437" s="199" t="s">
        <v>449</v>
      </c>
    </row>
    <row r="438" spans="1:65" s="2" customFormat="1">
      <c r="A438" s="34"/>
      <c r="B438" s="35"/>
      <c r="C438" s="36"/>
      <c r="D438" s="201" t="s">
        <v>154</v>
      </c>
      <c r="E438" s="36"/>
      <c r="F438" s="202" t="s">
        <v>448</v>
      </c>
      <c r="G438" s="36"/>
      <c r="H438" s="36"/>
      <c r="I438" s="203"/>
      <c r="J438" s="36"/>
      <c r="K438" s="36"/>
      <c r="L438" s="39"/>
      <c r="M438" s="204"/>
      <c r="N438" s="205"/>
      <c r="O438" s="71"/>
      <c r="P438" s="71"/>
      <c r="Q438" s="71"/>
      <c r="R438" s="71"/>
      <c r="S438" s="71"/>
      <c r="T438" s="72"/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T438" s="17" t="s">
        <v>154</v>
      </c>
      <c r="AU438" s="17" t="s">
        <v>88</v>
      </c>
    </row>
    <row r="439" spans="1:65" s="13" customFormat="1">
      <c r="B439" s="206"/>
      <c r="C439" s="207"/>
      <c r="D439" s="201" t="s">
        <v>155</v>
      </c>
      <c r="E439" s="208" t="s">
        <v>1</v>
      </c>
      <c r="F439" s="209" t="s">
        <v>450</v>
      </c>
      <c r="G439" s="207"/>
      <c r="H439" s="210">
        <v>8.48</v>
      </c>
      <c r="I439" s="211"/>
      <c r="J439" s="207"/>
      <c r="K439" s="207"/>
      <c r="L439" s="212"/>
      <c r="M439" s="213"/>
      <c r="N439" s="214"/>
      <c r="O439" s="214"/>
      <c r="P439" s="214"/>
      <c r="Q439" s="214"/>
      <c r="R439" s="214"/>
      <c r="S439" s="214"/>
      <c r="T439" s="215"/>
      <c r="AT439" s="216" t="s">
        <v>155</v>
      </c>
      <c r="AU439" s="216" t="s">
        <v>88</v>
      </c>
      <c r="AV439" s="13" t="s">
        <v>88</v>
      </c>
      <c r="AW439" s="13" t="s">
        <v>35</v>
      </c>
      <c r="AX439" s="13" t="s">
        <v>78</v>
      </c>
      <c r="AY439" s="216" t="s">
        <v>146</v>
      </c>
    </row>
    <row r="440" spans="1:65" s="14" customFormat="1">
      <c r="B440" s="217"/>
      <c r="C440" s="218"/>
      <c r="D440" s="201" t="s">
        <v>155</v>
      </c>
      <c r="E440" s="219" t="s">
        <v>1</v>
      </c>
      <c r="F440" s="220" t="s">
        <v>157</v>
      </c>
      <c r="G440" s="218"/>
      <c r="H440" s="221">
        <v>8.48</v>
      </c>
      <c r="I440" s="222"/>
      <c r="J440" s="218"/>
      <c r="K440" s="218"/>
      <c r="L440" s="223"/>
      <c r="M440" s="224"/>
      <c r="N440" s="225"/>
      <c r="O440" s="225"/>
      <c r="P440" s="225"/>
      <c r="Q440" s="225"/>
      <c r="R440" s="225"/>
      <c r="S440" s="225"/>
      <c r="T440" s="226"/>
      <c r="AT440" s="227" t="s">
        <v>155</v>
      </c>
      <c r="AU440" s="227" t="s">
        <v>88</v>
      </c>
      <c r="AV440" s="14" t="s">
        <v>153</v>
      </c>
      <c r="AW440" s="14" t="s">
        <v>35</v>
      </c>
      <c r="AX440" s="14" t="s">
        <v>86</v>
      </c>
      <c r="AY440" s="227" t="s">
        <v>146</v>
      </c>
    </row>
    <row r="441" spans="1:65" s="2" customFormat="1" ht="24.2" customHeight="1">
      <c r="A441" s="34"/>
      <c r="B441" s="35"/>
      <c r="C441" s="187" t="s">
        <v>451</v>
      </c>
      <c r="D441" s="187" t="s">
        <v>149</v>
      </c>
      <c r="E441" s="188" t="s">
        <v>452</v>
      </c>
      <c r="F441" s="189" t="s">
        <v>453</v>
      </c>
      <c r="G441" s="190" t="s">
        <v>163</v>
      </c>
      <c r="H441" s="191">
        <v>4.7E-2</v>
      </c>
      <c r="I441" s="192"/>
      <c r="J441" s="193">
        <f>ROUND(I441*H441,2)</f>
        <v>0</v>
      </c>
      <c r="K441" s="194"/>
      <c r="L441" s="39"/>
      <c r="M441" s="195" t="s">
        <v>1</v>
      </c>
      <c r="N441" s="196" t="s">
        <v>43</v>
      </c>
      <c r="O441" s="71"/>
      <c r="P441" s="197">
        <f>O441*H441</f>
        <v>0</v>
      </c>
      <c r="Q441" s="197">
        <v>0</v>
      </c>
      <c r="R441" s="197">
        <f>Q441*H441</f>
        <v>0</v>
      </c>
      <c r="S441" s="197">
        <v>0</v>
      </c>
      <c r="T441" s="198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99" t="s">
        <v>153</v>
      </c>
      <c r="AT441" s="199" t="s">
        <v>149</v>
      </c>
      <c r="AU441" s="199" t="s">
        <v>88</v>
      </c>
      <c r="AY441" s="17" t="s">
        <v>146</v>
      </c>
      <c r="BE441" s="200">
        <f>IF(N441="základní",J441,0)</f>
        <v>0</v>
      </c>
      <c r="BF441" s="200">
        <f>IF(N441="snížená",J441,0)</f>
        <v>0</v>
      </c>
      <c r="BG441" s="200">
        <f>IF(N441="zákl. přenesená",J441,0)</f>
        <v>0</v>
      </c>
      <c r="BH441" s="200">
        <f>IF(N441="sníž. přenesená",J441,0)</f>
        <v>0</v>
      </c>
      <c r="BI441" s="200">
        <f>IF(N441="nulová",J441,0)</f>
        <v>0</v>
      </c>
      <c r="BJ441" s="17" t="s">
        <v>86</v>
      </c>
      <c r="BK441" s="200">
        <f>ROUND(I441*H441,2)</f>
        <v>0</v>
      </c>
      <c r="BL441" s="17" t="s">
        <v>153</v>
      </c>
      <c r="BM441" s="199" t="s">
        <v>454</v>
      </c>
    </row>
    <row r="442" spans="1:65" s="2" customFormat="1">
      <c r="A442" s="34"/>
      <c r="B442" s="35"/>
      <c r="C442" s="36"/>
      <c r="D442" s="201" t="s">
        <v>154</v>
      </c>
      <c r="E442" s="36"/>
      <c r="F442" s="202" t="s">
        <v>453</v>
      </c>
      <c r="G442" s="36"/>
      <c r="H442" s="36"/>
      <c r="I442" s="203"/>
      <c r="J442" s="36"/>
      <c r="K442" s="36"/>
      <c r="L442" s="39"/>
      <c r="M442" s="204"/>
      <c r="N442" s="205"/>
      <c r="O442" s="71"/>
      <c r="P442" s="71"/>
      <c r="Q442" s="71"/>
      <c r="R442" s="71"/>
      <c r="S442" s="71"/>
      <c r="T442" s="72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T442" s="17" t="s">
        <v>154</v>
      </c>
      <c r="AU442" s="17" t="s">
        <v>88</v>
      </c>
    </row>
    <row r="443" spans="1:65" s="13" customFormat="1">
      <c r="B443" s="206"/>
      <c r="C443" s="207"/>
      <c r="D443" s="201" t="s">
        <v>155</v>
      </c>
      <c r="E443" s="208" t="s">
        <v>1</v>
      </c>
      <c r="F443" s="209" t="s">
        <v>455</v>
      </c>
      <c r="G443" s="207"/>
      <c r="H443" s="210">
        <v>4.6750000000000007E-2</v>
      </c>
      <c r="I443" s="211"/>
      <c r="J443" s="207"/>
      <c r="K443" s="207"/>
      <c r="L443" s="212"/>
      <c r="M443" s="213"/>
      <c r="N443" s="214"/>
      <c r="O443" s="214"/>
      <c r="P443" s="214"/>
      <c r="Q443" s="214"/>
      <c r="R443" s="214"/>
      <c r="S443" s="214"/>
      <c r="T443" s="215"/>
      <c r="AT443" s="216" t="s">
        <v>155</v>
      </c>
      <c r="AU443" s="216" t="s">
        <v>88</v>
      </c>
      <c r="AV443" s="13" t="s">
        <v>88</v>
      </c>
      <c r="AW443" s="13" t="s">
        <v>35</v>
      </c>
      <c r="AX443" s="13" t="s">
        <v>78</v>
      </c>
      <c r="AY443" s="216" t="s">
        <v>146</v>
      </c>
    </row>
    <row r="444" spans="1:65" s="14" customFormat="1">
      <c r="B444" s="217"/>
      <c r="C444" s="218"/>
      <c r="D444" s="201" t="s">
        <v>155</v>
      </c>
      <c r="E444" s="219" t="s">
        <v>1</v>
      </c>
      <c r="F444" s="220" t="s">
        <v>157</v>
      </c>
      <c r="G444" s="218"/>
      <c r="H444" s="221">
        <v>4.6750000000000007E-2</v>
      </c>
      <c r="I444" s="222"/>
      <c r="J444" s="218"/>
      <c r="K444" s="218"/>
      <c r="L444" s="223"/>
      <c r="M444" s="224"/>
      <c r="N444" s="225"/>
      <c r="O444" s="225"/>
      <c r="P444" s="225"/>
      <c r="Q444" s="225"/>
      <c r="R444" s="225"/>
      <c r="S444" s="225"/>
      <c r="T444" s="226"/>
      <c r="AT444" s="227" t="s">
        <v>155</v>
      </c>
      <c r="AU444" s="227" t="s">
        <v>88</v>
      </c>
      <c r="AV444" s="14" t="s">
        <v>153</v>
      </c>
      <c r="AW444" s="14" t="s">
        <v>35</v>
      </c>
      <c r="AX444" s="14" t="s">
        <v>86</v>
      </c>
      <c r="AY444" s="227" t="s">
        <v>146</v>
      </c>
    </row>
    <row r="445" spans="1:65" s="2" customFormat="1" ht="24.2" customHeight="1">
      <c r="A445" s="34"/>
      <c r="B445" s="35"/>
      <c r="C445" s="187" t="s">
        <v>309</v>
      </c>
      <c r="D445" s="187" t="s">
        <v>149</v>
      </c>
      <c r="E445" s="188" t="s">
        <v>456</v>
      </c>
      <c r="F445" s="189" t="s">
        <v>457</v>
      </c>
      <c r="G445" s="190" t="s">
        <v>163</v>
      </c>
      <c r="H445" s="191">
        <v>4.7E-2</v>
      </c>
      <c r="I445" s="192"/>
      <c r="J445" s="193">
        <f>ROUND(I445*H445,2)</f>
        <v>0</v>
      </c>
      <c r="K445" s="194"/>
      <c r="L445" s="39"/>
      <c r="M445" s="195" t="s">
        <v>1</v>
      </c>
      <c r="N445" s="196" t="s">
        <v>43</v>
      </c>
      <c r="O445" s="71"/>
      <c r="P445" s="197">
        <f>O445*H445</f>
        <v>0</v>
      </c>
      <c r="Q445" s="197">
        <v>0</v>
      </c>
      <c r="R445" s="197">
        <f>Q445*H445</f>
        <v>0</v>
      </c>
      <c r="S445" s="197">
        <v>0</v>
      </c>
      <c r="T445" s="198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99" t="s">
        <v>153</v>
      </c>
      <c r="AT445" s="199" t="s">
        <v>149</v>
      </c>
      <c r="AU445" s="199" t="s">
        <v>88</v>
      </c>
      <c r="AY445" s="17" t="s">
        <v>146</v>
      </c>
      <c r="BE445" s="200">
        <f>IF(N445="základní",J445,0)</f>
        <v>0</v>
      </c>
      <c r="BF445" s="200">
        <f>IF(N445="snížená",J445,0)</f>
        <v>0</v>
      </c>
      <c r="BG445" s="200">
        <f>IF(N445="zákl. přenesená",J445,0)</f>
        <v>0</v>
      </c>
      <c r="BH445" s="200">
        <f>IF(N445="sníž. přenesená",J445,0)</f>
        <v>0</v>
      </c>
      <c r="BI445" s="200">
        <f>IF(N445="nulová",J445,0)</f>
        <v>0</v>
      </c>
      <c r="BJ445" s="17" t="s">
        <v>86</v>
      </c>
      <c r="BK445" s="200">
        <f>ROUND(I445*H445,2)</f>
        <v>0</v>
      </c>
      <c r="BL445" s="17" t="s">
        <v>153</v>
      </c>
      <c r="BM445" s="199" t="s">
        <v>458</v>
      </c>
    </row>
    <row r="446" spans="1:65" s="2" customFormat="1">
      <c r="A446" s="34"/>
      <c r="B446" s="35"/>
      <c r="C446" s="36"/>
      <c r="D446" s="201" t="s">
        <v>154</v>
      </c>
      <c r="E446" s="36"/>
      <c r="F446" s="202" t="s">
        <v>457</v>
      </c>
      <c r="G446" s="36"/>
      <c r="H446" s="36"/>
      <c r="I446" s="203"/>
      <c r="J446" s="36"/>
      <c r="K446" s="36"/>
      <c r="L446" s="39"/>
      <c r="M446" s="204"/>
      <c r="N446" s="205"/>
      <c r="O446" s="71"/>
      <c r="P446" s="71"/>
      <c r="Q446" s="71"/>
      <c r="R446" s="71"/>
      <c r="S446" s="71"/>
      <c r="T446" s="72"/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T446" s="17" t="s">
        <v>154</v>
      </c>
      <c r="AU446" s="17" t="s">
        <v>88</v>
      </c>
    </row>
    <row r="447" spans="1:65" s="13" customFormat="1">
      <c r="B447" s="206"/>
      <c r="C447" s="207"/>
      <c r="D447" s="201" t="s">
        <v>155</v>
      </c>
      <c r="E447" s="208" t="s">
        <v>1</v>
      </c>
      <c r="F447" s="209" t="s">
        <v>455</v>
      </c>
      <c r="G447" s="207"/>
      <c r="H447" s="210">
        <v>4.6750000000000007E-2</v>
      </c>
      <c r="I447" s="211"/>
      <c r="J447" s="207"/>
      <c r="K447" s="207"/>
      <c r="L447" s="212"/>
      <c r="M447" s="213"/>
      <c r="N447" s="214"/>
      <c r="O447" s="214"/>
      <c r="P447" s="214"/>
      <c r="Q447" s="214"/>
      <c r="R447" s="214"/>
      <c r="S447" s="214"/>
      <c r="T447" s="215"/>
      <c r="AT447" s="216" t="s">
        <v>155</v>
      </c>
      <c r="AU447" s="216" t="s">
        <v>88</v>
      </c>
      <c r="AV447" s="13" t="s">
        <v>88</v>
      </c>
      <c r="AW447" s="13" t="s">
        <v>35</v>
      </c>
      <c r="AX447" s="13" t="s">
        <v>78</v>
      </c>
      <c r="AY447" s="216" t="s">
        <v>146</v>
      </c>
    </row>
    <row r="448" spans="1:65" s="14" customFormat="1">
      <c r="B448" s="217"/>
      <c r="C448" s="218"/>
      <c r="D448" s="201" t="s">
        <v>155</v>
      </c>
      <c r="E448" s="219" t="s">
        <v>1</v>
      </c>
      <c r="F448" s="220" t="s">
        <v>157</v>
      </c>
      <c r="G448" s="218"/>
      <c r="H448" s="221">
        <v>4.6750000000000007E-2</v>
      </c>
      <c r="I448" s="222"/>
      <c r="J448" s="218"/>
      <c r="K448" s="218"/>
      <c r="L448" s="223"/>
      <c r="M448" s="224"/>
      <c r="N448" s="225"/>
      <c r="O448" s="225"/>
      <c r="P448" s="225"/>
      <c r="Q448" s="225"/>
      <c r="R448" s="225"/>
      <c r="S448" s="225"/>
      <c r="T448" s="226"/>
      <c r="AT448" s="227" t="s">
        <v>155</v>
      </c>
      <c r="AU448" s="227" t="s">
        <v>88</v>
      </c>
      <c r="AV448" s="14" t="s">
        <v>153</v>
      </c>
      <c r="AW448" s="14" t="s">
        <v>35</v>
      </c>
      <c r="AX448" s="14" t="s">
        <v>86</v>
      </c>
      <c r="AY448" s="227" t="s">
        <v>146</v>
      </c>
    </row>
    <row r="449" spans="1:65" s="2" customFormat="1" ht="24.2" customHeight="1">
      <c r="A449" s="34"/>
      <c r="B449" s="35"/>
      <c r="C449" s="187" t="s">
        <v>459</v>
      </c>
      <c r="D449" s="187" t="s">
        <v>149</v>
      </c>
      <c r="E449" s="188" t="s">
        <v>460</v>
      </c>
      <c r="F449" s="189" t="s">
        <v>461</v>
      </c>
      <c r="G449" s="190" t="s">
        <v>163</v>
      </c>
      <c r="H449" s="191">
        <v>4.7E-2</v>
      </c>
      <c r="I449" s="192"/>
      <c r="J449" s="193">
        <f>ROUND(I449*H449,2)</f>
        <v>0</v>
      </c>
      <c r="K449" s="194"/>
      <c r="L449" s="39"/>
      <c r="M449" s="195" t="s">
        <v>1</v>
      </c>
      <c r="N449" s="196" t="s">
        <v>43</v>
      </c>
      <c r="O449" s="71"/>
      <c r="P449" s="197">
        <f>O449*H449</f>
        <v>0</v>
      </c>
      <c r="Q449" s="197">
        <v>0</v>
      </c>
      <c r="R449" s="197">
        <f>Q449*H449</f>
        <v>0</v>
      </c>
      <c r="S449" s="197">
        <v>0</v>
      </c>
      <c r="T449" s="198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99" t="s">
        <v>153</v>
      </c>
      <c r="AT449" s="199" t="s">
        <v>149</v>
      </c>
      <c r="AU449" s="199" t="s">
        <v>88</v>
      </c>
      <c r="AY449" s="17" t="s">
        <v>146</v>
      </c>
      <c r="BE449" s="200">
        <f>IF(N449="základní",J449,0)</f>
        <v>0</v>
      </c>
      <c r="BF449" s="200">
        <f>IF(N449="snížená",J449,0)</f>
        <v>0</v>
      </c>
      <c r="BG449" s="200">
        <f>IF(N449="zákl. přenesená",J449,0)</f>
        <v>0</v>
      </c>
      <c r="BH449" s="200">
        <f>IF(N449="sníž. přenesená",J449,0)</f>
        <v>0</v>
      </c>
      <c r="BI449" s="200">
        <f>IF(N449="nulová",J449,0)</f>
        <v>0</v>
      </c>
      <c r="BJ449" s="17" t="s">
        <v>86</v>
      </c>
      <c r="BK449" s="200">
        <f>ROUND(I449*H449,2)</f>
        <v>0</v>
      </c>
      <c r="BL449" s="17" t="s">
        <v>153</v>
      </c>
      <c r="BM449" s="199" t="s">
        <v>462</v>
      </c>
    </row>
    <row r="450" spans="1:65" s="2" customFormat="1">
      <c r="A450" s="34"/>
      <c r="B450" s="35"/>
      <c r="C450" s="36"/>
      <c r="D450" s="201" t="s">
        <v>154</v>
      </c>
      <c r="E450" s="36"/>
      <c r="F450" s="202" t="s">
        <v>461</v>
      </c>
      <c r="G450" s="36"/>
      <c r="H450" s="36"/>
      <c r="I450" s="203"/>
      <c r="J450" s="36"/>
      <c r="K450" s="36"/>
      <c r="L450" s="39"/>
      <c r="M450" s="204"/>
      <c r="N450" s="205"/>
      <c r="O450" s="71"/>
      <c r="P450" s="71"/>
      <c r="Q450" s="71"/>
      <c r="R450" s="71"/>
      <c r="S450" s="71"/>
      <c r="T450" s="72"/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T450" s="17" t="s">
        <v>154</v>
      </c>
      <c r="AU450" s="17" t="s">
        <v>88</v>
      </c>
    </row>
    <row r="451" spans="1:65" s="13" customFormat="1">
      <c r="B451" s="206"/>
      <c r="C451" s="207"/>
      <c r="D451" s="201" t="s">
        <v>155</v>
      </c>
      <c r="E451" s="208" t="s">
        <v>1</v>
      </c>
      <c r="F451" s="209" t="s">
        <v>455</v>
      </c>
      <c r="G451" s="207"/>
      <c r="H451" s="210">
        <v>4.6750000000000007E-2</v>
      </c>
      <c r="I451" s="211"/>
      <c r="J451" s="207"/>
      <c r="K451" s="207"/>
      <c r="L451" s="212"/>
      <c r="M451" s="213"/>
      <c r="N451" s="214"/>
      <c r="O451" s="214"/>
      <c r="P451" s="214"/>
      <c r="Q451" s="214"/>
      <c r="R451" s="214"/>
      <c r="S451" s="214"/>
      <c r="T451" s="215"/>
      <c r="AT451" s="216" t="s">
        <v>155</v>
      </c>
      <c r="AU451" s="216" t="s">
        <v>88</v>
      </c>
      <c r="AV451" s="13" t="s">
        <v>88</v>
      </c>
      <c r="AW451" s="13" t="s">
        <v>35</v>
      </c>
      <c r="AX451" s="13" t="s">
        <v>78</v>
      </c>
      <c r="AY451" s="216" t="s">
        <v>146</v>
      </c>
    </row>
    <row r="452" spans="1:65" s="14" customFormat="1">
      <c r="B452" s="217"/>
      <c r="C452" s="218"/>
      <c r="D452" s="201" t="s">
        <v>155</v>
      </c>
      <c r="E452" s="219" t="s">
        <v>1</v>
      </c>
      <c r="F452" s="220" t="s">
        <v>157</v>
      </c>
      <c r="G452" s="218"/>
      <c r="H452" s="221">
        <v>4.6750000000000007E-2</v>
      </c>
      <c r="I452" s="222"/>
      <c r="J452" s="218"/>
      <c r="K452" s="218"/>
      <c r="L452" s="223"/>
      <c r="M452" s="224"/>
      <c r="N452" s="225"/>
      <c r="O452" s="225"/>
      <c r="P452" s="225"/>
      <c r="Q452" s="225"/>
      <c r="R452" s="225"/>
      <c r="S452" s="225"/>
      <c r="T452" s="226"/>
      <c r="AT452" s="227" t="s">
        <v>155</v>
      </c>
      <c r="AU452" s="227" t="s">
        <v>88</v>
      </c>
      <c r="AV452" s="14" t="s">
        <v>153</v>
      </c>
      <c r="AW452" s="14" t="s">
        <v>35</v>
      </c>
      <c r="AX452" s="14" t="s">
        <v>86</v>
      </c>
      <c r="AY452" s="227" t="s">
        <v>146</v>
      </c>
    </row>
    <row r="453" spans="1:65" s="12" customFormat="1" ht="22.9" customHeight="1">
      <c r="B453" s="171"/>
      <c r="C453" s="172"/>
      <c r="D453" s="173" t="s">
        <v>77</v>
      </c>
      <c r="E453" s="185" t="s">
        <v>463</v>
      </c>
      <c r="F453" s="185" t="s">
        <v>464</v>
      </c>
      <c r="G453" s="172"/>
      <c r="H453" s="172"/>
      <c r="I453" s="175"/>
      <c r="J453" s="186">
        <f>BK453</f>
        <v>0</v>
      </c>
      <c r="K453" s="172"/>
      <c r="L453" s="177"/>
      <c r="M453" s="178"/>
      <c r="N453" s="179"/>
      <c r="O453" s="179"/>
      <c r="P453" s="180">
        <f>SUM(P454:P465)</f>
        <v>0</v>
      </c>
      <c r="Q453" s="179"/>
      <c r="R453" s="180">
        <f>SUM(R454:R465)</f>
        <v>0</v>
      </c>
      <c r="S453" s="179"/>
      <c r="T453" s="181">
        <f>SUM(T454:T465)</f>
        <v>0</v>
      </c>
      <c r="AR453" s="182" t="s">
        <v>86</v>
      </c>
      <c r="AT453" s="183" t="s">
        <v>77</v>
      </c>
      <c r="AU453" s="183" t="s">
        <v>86</v>
      </c>
      <c r="AY453" s="182" t="s">
        <v>146</v>
      </c>
      <c r="BK453" s="184">
        <f>SUM(BK454:BK465)</f>
        <v>0</v>
      </c>
    </row>
    <row r="454" spans="1:65" s="2" customFormat="1" ht="24.2" customHeight="1">
      <c r="A454" s="34"/>
      <c r="B454" s="35"/>
      <c r="C454" s="187" t="s">
        <v>313</v>
      </c>
      <c r="D454" s="187" t="s">
        <v>149</v>
      </c>
      <c r="E454" s="188" t="s">
        <v>465</v>
      </c>
      <c r="F454" s="189" t="s">
        <v>466</v>
      </c>
      <c r="G454" s="190" t="s">
        <v>205</v>
      </c>
      <c r="H454" s="191">
        <v>3.9449999999999998</v>
      </c>
      <c r="I454" s="192"/>
      <c r="J454" s="193">
        <f>ROUND(I454*H454,2)</f>
        <v>0</v>
      </c>
      <c r="K454" s="194"/>
      <c r="L454" s="39"/>
      <c r="M454" s="195" t="s">
        <v>1</v>
      </c>
      <c r="N454" s="196" t="s">
        <v>43</v>
      </c>
      <c r="O454" s="71"/>
      <c r="P454" s="197">
        <f>O454*H454</f>
        <v>0</v>
      </c>
      <c r="Q454" s="197">
        <v>0</v>
      </c>
      <c r="R454" s="197">
        <f>Q454*H454</f>
        <v>0</v>
      </c>
      <c r="S454" s="197">
        <v>0</v>
      </c>
      <c r="T454" s="198">
        <f>S454*H454</f>
        <v>0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199" t="s">
        <v>153</v>
      </c>
      <c r="AT454" s="199" t="s">
        <v>149</v>
      </c>
      <c r="AU454" s="199" t="s">
        <v>88</v>
      </c>
      <c r="AY454" s="17" t="s">
        <v>146</v>
      </c>
      <c r="BE454" s="200">
        <f>IF(N454="základní",J454,0)</f>
        <v>0</v>
      </c>
      <c r="BF454" s="200">
        <f>IF(N454="snížená",J454,0)</f>
        <v>0</v>
      </c>
      <c r="BG454" s="200">
        <f>IF(N454="zákl. přenesená",J454,0)</f>
        <v>0</v>
      </c>
      <c r="BH454" s="200">
        <f>IF(N454="sníž. přenesená",J454,0)</f>
        <v>0</v>
      </c>
      <c r="BI454" s="200">
        <f>IF(N454="nulová",J454,0)</f>
        <v>0</v>
      </c>
      <c r="BJ454" s="17" t="s">
        <v>86</v>
      </c>
      <c r="BK454" s="200">
        <f>ROUND(I454*H454,2)</f>
        <v>0</v>
      </c>
      <c r="BL454" s="17" t="s">
        <v>153</v>
      </c>
      <c r="BM454" s="199" t="s">
        <v>467</v>
      </c>
    </row>
    <row r="455" spans="1:65" s="2" customFormat="1">
      <c r="A455" s="34"/>
      <c r="B455" s="35"/>
      <c r="C455" s="36"/>
      <c r="D455" s="201" t="s">
        <v>154</v>
      </c>
      <c r="E455" s="36"/>
      <c r="F455" s="202" t="s">
        <v>466</v>
      </c>
      <c r="G455" s="36"/>
      <c r="H455" s="36"/>
      <c r="I455" s="203"/>
      <c r="J455" s="36"/>
      <c r="K455" s="36"/>
      <c r="L455" s="39"/>
      <c r="M455" s="204"/>
      <c r="N455" s="205"/>
      <c r="O455" s="71"/>
      <c r="P455" s="71"/>
      <c r="Q455" s="71"/>
      <c r="R455" s="71"/>
      <c r="S455" s="71"/>
      <c r="T455" s="72"/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T455" s="17" t="s">
        <v>154</v>
      </c>
      <c r="AU455" s="17" t="s">
        <v>88</v>
      </c>
    </row>
    <row r="456" spans="1:65" s="2" customFormat="1" ht="21.75" customHeight="1">
      <c r="A456" s="34"/>
      <c r="B456" s="35"/>
      <c r="C456" s="187" t="s">
        <v>468</v>
      </c>
      <c r="D456" s="187" t="s">
        <v>149</v>
      </c>
      <c r="E456" s="188" t="s">
        <v>469</v>
      </c>
      <c r="F456" s="189" t="s">
        <v>470</v>
      </c>
      <c r="G456" s="190" t="s">
        <v>205</v>
      </c>
      <c r="H456" s="191">
        <v>3.9449999999999998</v>
      </c>
      <c r="I456" s="192"/>
      <c r="J456" s="193">
        <f>ROUND(I456*H456,2)</f>
        <v>0</v>
      </c>
      <c r="K456" s="194"/>
      <c r="L456" s="39"/>
      <c r="M456" s="195" t="s">
        <v>1</v>
      </c>
      <c r="N456" s="196" t="s">
        <v>43</v>
      </c>
      <c r="O456" s="71"/>
      <c r="P456" s="197">
        <f>O456*H456</f>
        <v>0</v>
      </c>
      <c r="Q456" s="197">
        <v>0</v>
      </c>
      <c r="R456" s="197">
        <f>Q456*H456</f>
        <v>0</v>
      </c>
      <c r="S456" s="197">
        <v>0</v>
      </c>
      <c r="T456" s="198">
        <f>S456*H456</f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199" t="s">
        <v>153</v>
      </c>
      <c r="AT456" s="199" t="s">
        <v>149</v>
      </c>
      <c r="AU456" s="199" t="s">
        <v>88</v>
      </c>
      <c r="AY456" s="17" t="s">
        <v>146</v>
      </c>
      <c r="BE456" s="200">
        <f>IF(N456="základní",J456,0)</f>
        <v>0</v>
      </c>
      <c r="BF456" s="200">
        <f>IF(N456="snížená",J456,0)</f>
        <v>0</v>
      </c>
      <c r="BG456" s="200">
        <f>IF(N456="zákl. přenesená",J456,0)</f>
        <v>0</v>
      </c>
      <c r="BH456" s="200">
        <f>IF(N456="sníž. přenesená",J456,0)</f>
        <v>0</v>
      </c>
      <c r="BI456" s="200">
        <f>IF(N456="nulová",J456,0)</f>
        <v>0</v>
      </c>
      <c r="BJ456" s="17" t="s">
        <v>86</v>
      </c>
      <c r="BK456" s="200">
        <f>ROUND(I456*H456,2)</f>
        <v>0</v>
      </c>
      <c r="BL456" s="17" t="s">
        <v>153</v>
      </c>
      <c r="BM456" s="199" t="s">
        <v>471</v>
      </c>
    </row>
    <row r="457" spans="1:65" s="2" customFormat="1">
      <c r="A457" s="34"/>
      <c r="B457" s="35"/>
      <c r="C457" s="36"/>
      <c r="D457" s="201" t="s">
        <v>154</v>
      </c>
      <c r="E457" s="36"/>
      <c r="F457" s="202" t="s">
        <v>470</v>
      </c>
      <c r="G457" s="36"/>
      <c r="H457" s="36"/>
      <c r="I457" s="203"/>
      <c r="J457" s="36"/>
      <c r="K457" s="36"/>
      <c r="L457" s="39"/>
      <c r="M457" s="204"/>
      <c r="N457" s="205"/>
      <c r="O457" s="71"/>
      <c r="P457" s="71"/>
      <c r="Q457" s="71"/>
      <c r="R457" s="71"/>
      <c r="S457" s="71"/>
      <c r="T457" s="72"/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T457" s="17" t="s">
        <v>154</v>
      </c>
      <c r="AU457" s="17" t="s">
        <v>88</v>
      </c>
    </row>
    <row r="458" spans="1:65" s="2" customFormat="1" ht="24.2" customHeight="1">
      <c r="A458" s="34"/>
      <c r="B458" s="35"/>
      <c r="C458" s="187" t="s">
        <v>318</v>
      </c>
      <c r="D458" s="187" t="s">
        <v>149</v>
      </c>
      <c r="E458" s="188" t="s">
        <v>472</v>
      </c>
      <c r="F458" s="189" t="s">
        <v>473</v>
      </c>
      <c r="G458" s="190" t="s">
        <v>205</v>
      </c>
      <c r="H458" s="191">
        <v>74.954999999999998</v>
      </c>
      <c r="I458" s="192"/>
      <c r="J458" s="193">
        <f>ROUND(I458*H458,2)</f>
        <v>0</v>
      </c>
      <c r="K458" s="194"/>
      <c r="L458" s="39"/>
      <c r="M458" s="195" t="s">
        <v>1</v>
      </c>
      <c r="N458" s="196" t="s">
        <v>43</v>
      </c>
      <c r="O458" s="71"/>
      <c r="P458" s="197">
        <f>O458*H458</f>
        <v>0</v>
      </c>
      <c r="Q458" s="197">
        <v>0</v>
      </c>
      <c r="R458" s="197">
        <f>Q458*H458</f>
        <v>0</v>
      </c>
      <c r="S458" s="197">
        <v>0</v>
      </c>
      <c r="T458" s="198">
        <f>S458*H458</f>
        <v>0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199" t="s">
        <v>153</v>
      </c>
      <c r="AT458" s="199" t="s">
        <v>149</v>
      </c>
      <c r="AU458" s="199" t="s">
        <v>88</v>
      </c>
      <c r="AY458" s="17" t="s">
        <v>146</v>
      </c>
      <c r="BE458" s="200">
        <f>IF(N458="základní",J458,0)</f>
        <v>0</v>
      </c>
      <c r="BF458" s="200">
        <f>IF(N458="snížená",J458,0)</f>
        <v>0</v>
      </c>
      <c r="BG458" s="200">
        <f>IF(N458="zákl. přenesená",J458,0)</f>
        <v>0</v>
      </c>
      <c r="BH458" s="200">
        <f>IF(N458="sníž. přenesená",J458,0)</f>
        <v>0</v>
      </c>
      <c r="BI458" s="200">
        <f>IF(N458="nulová",J458,0)</f>
        <v>0</v>
      </c>
      <c r="BJ458" s="17" t="s">
        <v>86</v>
      </c>
      <c r="BK458" s="200">
        <f>ROUND(I458*H458,2)</f>
        <v>0</v>
      </c>
      <c r="BL458" s="17" t="s">
        <v>153</v>
      </c>
      <c r="BM458" s="199" t="s">
        <v>474</v>
      </c>
    </row>
    <row r="459" spans="1:65" s="2" customFormat="1" ht="19.5">
      <c r="A459" s="34"/>
      <c r="B459" s="35"/>
      <c r="C459" s="36"/>
      <c r="D459" s="201" t="s">
        <v>154</v>
      </c>
      <c r="E459" s="36"/>
      <c r="F459" s="202" t="s">
        <v>473</v>
      </c>
      <c r="G459" s="36"/>
      <c r="H459" s="36"/>
      <c r="I459" s="203"/>
      <c r="J459" s="36"/>
      <c r="K459" s="36"/>
      <c r="L459" s="39"/>
      <c r="M459" s="204"/>
      <c r="N459" s="205"/>
      <c r="O459" s="71"/>
      <c r="P459" s="71"/>
      <c r="Q459" s="71"/>
      <c r="R459" s="71"/>
      <c r="S459" s="71"/>
      <c r="T459" s="72"/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T459" s="17" t="s">
        <v>154</v>
      </c>
      <c r="AU459" s="17" t="s">
        <v>88</v>
      </c>
    </row>
    <row r="460" spans="1:65" s="13" customFormat="1">
      <c r="B460" s="206"/>
      <c r="C460" s="207"/>
      <c r="D460" s="201" t="s">
        <v>155</v>
      </c>
      <c r="E460" s="208" t="s">
        <v>1</v>
      </c>
      <c r="F460" s="209" t="s">
        <v>475</v>
      </c>
      <c r="G460" s="207"/>
      <c r="H460" s="210">
        <v>74.954999999999998</v>
      </c>
      <c r="I460" s="211"/>
      <c r="J460" s="207"/>
      <c r="K460" s="207"/>
      <c r="L460" s="212"/>
      <c r="M460" s="213"/>
      <c r="N460" s="214"/>
      <c r="O460" s="214"/>
      <c r="P460" s="214"/>
      <c r="Q460" s="214"/>
      <c r="R460" s="214"/>
      <c r="S460" s="214"/>
      <c r="T460" s="215"/>
      <c r="AT460" s="216" t="s">
        <v>155</v>
      </c>
      <c r="AU460" s="216" t="s">
        <v>88</v>
      </c>
      <c r="AV460" s="13" t="s">
        <v>88</v>
      </c>
      <c r="AW460" s="13" t="s">
        <v>35</v>
      </c>
      <c r="AX460" s="13" t="s">
        <v>78</v>
      </c>
      <c r="AY460" s="216" t="s">
        <v>146</v>
      </c>
    </row>
    <row r="461" spans="1:65" s="14" customFormat="1">
      <c r="B461" s="217"/>
      <c r="C461" s="218"/>
      <c r="D461" s="201" t="s">
        <v>155</v>
      </c>
      <c r="E461" s="219" t="s">
        <v>1</v>
      </c>
      <c r="F461" s="220" t="s">
        <v>157</v>
      </c>
      <c r="G461" s="218"/>
      <c r="H461" s="221">
        <v>74.954999999999998</v>
      </c>
      <c r="I461" s="222"/>
      <c r="J461" s="218"/>
      <c r="K461" s="218"/>
      <c r="L461" s="223"/>
      <c r="M461" s="224"/>
      <c r="N461" s="225"/>
      <c r="O461" s="225"/>
      <c r="P461" s="225"/>
      <c r="Q461" s="225"/>
      <c r="R461" s="225"/>
      <c r="S461" s="225"/>
      <c r="T461" s="226"/>
      <c r="AT461" s="227" t="s">
        <v>155</v>
      </c>
      <c r="AU461" s="227" t="s">
        <v>88</v>
      </c>
      <c r="AV461" s="14" t="s">
        <v>153</v>
      </c>
      <c r="AW461" s="14" t="s">
        <v>35</v>
      </c>
      <c r="AX461" s="14" t="s">
        <v>86</v>
      </c>
      <c r="AY461" s="227" t="s">
        <v>146</v>
      </c>
    </row>
    <row r="462" spans="1:65" s="2" customFormat="1" ht="24.2" customHeight="1">
      <c r="A462" s="34"/>
      <c r="B462" s="35"/>
      <c r="C462" s="187" t="s">
        <v>476</v>
      </c>
      <c r="D462" s="187" t="s">
        <v>149</v>
      </c>
      <c r="E462" s="188" t="s">
        <v>477</v>
      </c>
      <c r="F462" s="189" t="s">
        <v>478</v>
      </c>
      <c r="G462" s="190" t="s">
        <v>205</v>
      </c>
      <c r="H462" s="191">
        <v>3.9449999999999998</v>
      </c>
      <c r="I462" s="192"/>
      <c r="J462" s="193">
        <f>ROUND(I462*H462,2)</f>
        <v>0</v>
      </c>
      <c r="K462" s="194"/>
      <c r="L462" s="39"/>
      <c r="M462" s="195" t="s">
        <v>1</v>
      </c>
      <c r="N462" s="196" t="s">
        <v>43</v>
      </c>
      <c r="O462" s="71"/>
      <c r="P462" s="197">
        <f>O462*H462</f>
        <v>0</v>
      </c>
      <c r="Q462" s="197">
        <v>0</v>
      </c>
      <c r="R462" s="197">
        <f>Q462*H462</f>
        <v>0</v>
      </c>
      <c r="S462" s="197">
        <v>0</v>
      </c>
      <c r="T462" s="198">
        <f>S462*H462</f>
        <v>0</v>
      </c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R462" s="199" t="s">
        <v>153</v>
      </c>
      <c r="AT462" s="199" t="s">
        <v>149</v>
      </c>
      <c r="AU462" s="199" t="s">
        <v>88</v>
      </c>
      <c r="AY462" s="17" t="s">
        <v>146</v>
      </c>
      <c r="BE462" s="200">
        <f>IF(N462="základní",J462,0)</f>
        <v>0</v>
      </c>
      <c r="BF462" s="200">
        <f>IF(N462="snížená",J462,0)</f>
        <v>0</v>
      </c>
      <c r="BG462" s="200">
        <f>IF(N462="zákl. přenesená",J462,0)</f>
        <v>0</v>
      </c>
      <c r="BH462" s="200">
        <f>IF(N462="sníž. přenesená",J462,0)</f>
        <v>0</v>
      </c>
      <c r="BI462" s="200">
        <f>IF(N462="nulová",J462,0)</f>
        <v>0</v>
      </c>
      <c r="BJ462" s="17" t="s">
        <v>86</v>
      </c>
      <c r="BK462" s="200">
        <f>ROUND(I462*H462,2)</f>
        <v>0</v>
      </c>
      <c r="BL462" s="17" t="s">
        <v>153</v>
      </c>
      <c r="BM462" s="199" t="s">
        <v>479</v>
      </c>
    </row>
    <row r="463" spans="1:65" s="2" customFormat="1" ht="19.5">
      <c r="A463" s="34"/>
      <c r="B463" s="35"/>
      <c r="C463" s="36"/>
      <c r="D463" s="201" t="s">
        <v>154</v>
      </c>
      <c r="E463" s="36"/>
      <c r="F463" s="202" t="s">
        <v>478</v>
      </c>
      <c r="G463" s="36"/>
      <c r="H463" s="36"/>
      <c r="I463" s="203"/>
      <c r="J463" s="36"/>
      <c r="K463" s="36"/>
      <c r="L463" s="39"/>
      <c r="M463" s="204"/>
      <c r="N463" s="205"/>
      <c r="O463" s="71"/>
      <c r="P463" s="71"/>
      <c r="Q463" s="71"/>
      <c r="R463" s="71"/>
      <c r="S463" s="71"/>
      <c r="T463" s="72"/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T463" s="17" t="s">
        <v>154</v>
      </c>
      <c r="AU463" s="17" t="s">
        <v>88</v>
      </c>
    </row>
    <row r="464" spans="1:65" s="2" customFormat="1" ht="24.2" customHeight="1">
      <c r="A464" s="34"/>
      <c r="B464" s="35"/>
      <c r="C464" s="187" t="s">
        <v>322</v>
      </c>
      <c r="D464" s="187" t="s">
        <v>149</v>
      </c>
      <c r="E464" s="188" t="s">
        <v>480</v>
      </c>
      <c r="F464" s="189" t="s">
        <v>481</v>
      </c>
      <c r="G464" s="190" t="s">
        <v>205</v>
      </c>
      <c r="H464" s="191">
        <v>1.117</v>
      </c>
      <c r="I464" s="192"/>
      <c r="J464" s="193">
        <f>ROUND(I464*H464,2)</f>
        <v>0</v>
      </c>
      <c r="K464" s="194"/>
      <c r="L464" s="39"/>
      <c r="M464" s="195" t="s">
        <v>1</v>
      </c>
      <c r="N464" s="196" t="s">
        <v>43</v>
      </c>
      <c r="O464" s="71"/>
      <c r="P464" s="197">
        <f>O464*H464</f>
        <v>0</v>
      </c>
      <c r="Q464" s="197">
        <v>0</v>
      </c>
      <c r="R464" s="197">
        <f>Q464*H464</f>
        <v>0</v>
      </c>
      <c r="S464" s="197">
        <v>0</v>
      </c>
      <c r="T464" s="198">
        <f>S464*H464</f>
        <v>0</v>
      </c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R464" s="199" t="s">
        <v>153</v>
      </c>
      <c r="AT464" s="199" t="s">
        <v>149</v>
      </c>
      <c r="AU464" s="199" t="s">
        <v>88</v>
      </c>
      <c r="AY464" s="17" t="s">
        <v>146</v>
      </c>
      <c r="BE464" s="200">
        <f>IF(N464="základní",J464,0)</f>
        <v>0</v>
      </c>
      <c r="BF464" s="200">
        <f>IF(N464="snížená",J464,0)</f>
        <v>0</v>
      </c>
      <c r="BG464" s="200">
        <f>IF(N464="zákl. přenesená",J464,0)</f>
        <v>0</v>
      </c>
      <c r="BH464" s="200">
        <f>IF(N464="sníž. přenesená",J464,0)</f>
        <v>0</v>
      </c>
      <c r="BI464" s="200">
        <f>IF(N464="nulová",J464,0)</f>
        <v>0</v>
      </c>
      <c r="BJ464" s="17" t="s">
        <v>86</v>
      </c>
      <c r="BK464" s="200">
        <f>ROUND(I464*H464,2)</f>
        <v>0</v>
      </c>
      <c r="BL464" s="17" t="s">
        <v>153</v>
      </c>
      <c r="BM464" s="199" t="s">
        <v>482</v>
      </c>
    </row>
    <row r="465" spans="1:65" s="2" customFormat="1">
      <c r="A465" s="34"/>
      <c r="B465" s="35"/>
      <c r="C465" s="36"/>
      <c r="D465" s="201" t="s">
        <v>154</v>
      </c>
      <c r="E465" s="36"/>
      <c r="F465" s="202" t="s">
        <v>481</v>
      </c>
      <c r="G465" s="36"/>
      <c r="H465" s="36"/>
      <c r="I465" s="203"/>
      <c r="J465" s="36"/>
      <c r="K465" s="36"/>
      <c r="L465" s="39"/>
      <c r="M465" s="204"/>
      <c r="N465" s="205"/>
      <c r="O465" s="71"/>
      <c r="P465" s="71"/>
      <c r="Q465" s="71"/>
      <c r="R465" s="71"/>
      <c r="S465" s="71"/>
      <c r="T465" s="72"/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T465" s="17" t="s">
        <v>154</v>
      </c>
      <c r="AU465" s="17" t="s">
        <v>88</v>
      </c>
    </row>
    <row r="466" spans="1:65" s="12" customFormat="1" ht="22.9" customHeight="1">
      <c r="B466" s="171"/>
      <c r="C466" s="172"/>
      <c r="D466" s="173" t="s">
        <v>77</v>
      </c>
      <c r="E466" s="185" t="s">
        <v>483</v>
      </c>
      <c r="F466" s="185" t="s">
        <v>484</v>
      </c>
      <c r="G466" s="172"/>
      <c r="H466" s="172"/>
      <c r="I466" s="175"/>
      <c r="J466" s="186">
        <f>BK466</f>
        <v>0</v>
      </c>
      <c r="K466" s="172"/>
      <c r="L466" s="177"/>
      <c r="M466" s="178"/>
      <c r="N466" s="179"/>
      <c r="O466" s="179"/>
      <c r="P466" s="180">
        <f>SUM(P467:P468)</f>
        <v>0</v>
      </c>
      <c r="Q466" s="179"/>
      <c r="R466" s="180">
        <f>SUM(R467:R468)</f>
        <v>0</v>
      </c>
      <c r="S466" s="179"/>
      <c r="T466" s="181">
        <f>SUM(T467:T468)</f>
        <v>0</v>
      </c>
      <c r="AR466" s="182" t="s">
        <v>86</v>
      </c>
      <c r="AT466" s="183" t="s">
        <v>77</v>
      </c>
      <c r="AU466" s="183" t="s">
        <v>86</v>
      </c>
      <c r="AY466" s="182" t="s">
        <v>146</v>
      </c>
      <c r="BK466" s="184">
        <f>SUM(BK467:BK468)</f>
        <v>0</v>
      </c>
    </row>
    <row r="467" spans="1:65" s="2" customFormat="1" ht="33" customHeight="1">
      <c r="A467" s="34"/>
      <c r="B467" s="35"/>
      <c r="C467" s="187" t="s">
        <v>485</v>
      </c>
      <c r="D467" s="187" t="s">
        <v>149</v>
      </c>
      <c r="E467" s="188" t="s">
        <v>486</v>
      </c>
      <c r="F467" s="189" t="s">
        <v>487</v>
      </c>
      <c r="G467" s="190" t="s">
        <v>205</v>
      </c>
      <c r="H467" s="191">
        <v>6.0510000000000002</v>
      </c>
      <c r="I467" s="192"/>
      <c r="J467" s="193">
        <f>ROUND(I467*H467,2)</f>
        <v>0</v>
      </c>
      <c r="K467" s="194"/>
      <c r="L467" s="39"/>
      <c r="M467" s="195" t="s">
        <v>1</v>
      </c>
      <c r="N467" s="196" t="s">
        <v>43</v>
      </c>
      <c r="O467" s="71"/>
      <c r="P467" s="197">
        <f>O467*H467</f>
        <v>0</v>
      </c>
      <c r="Q467" s="197">
        <v>0</v>
      </c>
      <c r="R467" s="197">
        <f>Q467*H467</f>
        <v>0</v>
      </c>
      <c r="S467" s="197">
        <v>0</v>
      </c>
      <c r="T467" s="198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199" t="s">
        <v>153</v>
      </c>
      <c r="AT467" s="199" t="s">
        <v>149</v>
      </c>
      <c r="AU467" s="199" t="s">
        <v>88</v>
      </c>
      <c r="AY467" s="17" t="s">
        <v>146</v>
      </c>
      <c r="BE467" s="200">
        <f>IF(N467="základní",J467,0)</f>
        <v>0</v>
      </c>
      <c r="BF467" s="200">
        <f>IF(N467="snížená",J467,0)</f>
        <v>0</v>
      </c>
      <c r="BG467" s="200">
        <f>IF(N467="zákl. přenesená",J467,0)</f>
        <v>0</v>
      </c>
      <c r="BH467" s="200">
        <f>IF(N467="sníž. přenesená",J467,0)</f>
        <v>0</v>
      </c>
      <c r="BI467" s="200">
        <f>IF(N467="nulová",J467,0)</f>
        <v>0</v>
      </c>
      <c r="BJ467" s="17" t="s">
        <v>86</v>
      </c>
      <c r="BK467" s="200">
        <f>ROUND(I467*H467,2)</f>
        <v>0</v>
      </c>
      <c r="BL467" s="17" t="s">
        <v>153</v>
      </c>
      <c r="BM467" s="199" t="s">
        <v>488</v>
      </c>
    </row>
    <row r="468" spans="1:65" s="2" customFormat="1" ht="19.5">
      <c r="A468" s="34"/>
      <c r="B468" s="35"/>
      <c r="C468" s="36"/>
      <c r="D468" s="201" t="s">
        <v>154</v>
      </c>
      <c r="E468" s="36"/>
      <c r="F468" s="202" t="s">
        <v>487</v>
      </c>
      <c r="G468" s="36"/>
      <c r="H468" s="36"/>
      <c r="I468" s="203"/>
      <c r="J468" s="36"/>
      <c r="K468" s="36"/>
      <c r="L468" s="39"/>
      <c r="M468" s="204"/>
      <c r="N468" s="205"/>
      <c r="O468" s="71"/>
      <c r="P468" s="71"/>
      <c r="Q468" s="71"/>
      <c r="R468" s="71"/>
      <c r="S468" s="71"/>
      <c r="T468" s="72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T468" s="17" t="s">
        <v>154</v>
      </c>
      <c r="AU468" s="17" t="s">
        <v>88</v>
      </c>
    </row>
    <row r="469" spans="1:65" s="12" customFormat="1" ht="25.9" customHeight="1">
      <c r="B469" s="171"/>
      <c r="C469" s="172"/>
      <c r="D469" s="173" t="s">
        <v>77</v>
      </c>
      <c r="E469" s="174" t="s">
        <v>489</v>
      </c>
      <c r="F469" s="174" t="s">
        <v>490</v>
      </c>
      <c r="G469" s="172"/>
      <c r="H469" s="172"/>
      <c r="I469" s="175"/>
      <c r="J469" s="176">
        <f>BK469</f>
        <v>0</v>
      </c>
      <c r="K469" s="172"/>
      <c r="L469" s="177"/>
      <c r="M469" s="178"/>
      <c r="N469" s="179"/>
      <c r="O469" s="179"/>
      <c r="P469" s="180">
        <f>P470+P479+P490+P537+P551+P653+P749+P790+P839</f>
        <v>0</v>
      </c>
      <c r="Q469" s="179"/>
      <c r="R469" s="180">
        <f>R470+R479+R490+R537+R551+R653+R749+R790+R839</f>
        <v>0</v>
      </c>
      <c r="S469" s="179"/>
      <c r="T469" s="181">
        <f>T470+T479+T490+T537+T551+T653+T749+T790+T839</f>
        <v>0</v>
      </c>
      <c r="AR469" s="182" t="s">
        <v>88</v>
      </c>
      <c r="AT469" s="183" t="s">
        <v>77</v>
      </c>
      <c r="AU469" s="183" t="s">
        <v>78</v>
      </c>
      <c r="AY469" s="182" t="s">
        <v>146</v>
      </c>
      <c r="BK469" s="184">
        <f>BK470+BK479+BK490+BK537+BK551+BK653+BK749+BK790+BK839</f>
        <v>0</v>
      </c>
    </row>
    <row r="470" spans="1:65" s="12" customFormat="1" ht="22.9" customHeight="1">
      <c r="B470" s="171"/>
      <c r="C470" s="172"/>
      <c r="D470" s="173" t="s">
        <v>77</v>
      </c>
      <c r="E470" s="185" t="s">
        <v>491</v>
      </c>
      <c r="F470" s="185" t="s">
        <v>492</v>
      </c>
      <c r="G470" s="172"/>
      <c r="H470" s="172"/>
      <c r="I470" s="175"/>
      <c r="J470" s="186">
        <f>BK470</f>
        <v>0</v>
      </c>
      <c r="K470" s="172"/>
      <c r="L470" s="177"/>
      <c r="M470" s="178"/>
      <c r="N470" s="179"/>
      <c r="O470" s="179"/>
      <c r="P470" s="180">
        <f>SUM(P471:P478)</f>
        <v>0</v>
      </c>
      <c r="Q470" s="179"/>
      <c r="R470" s="180">
        <f>SUM(R471:R478)</f>
        <v>0</v>
      </c>
      <c r="S470" s="179"/>
      <c r="T470" s="181">
        <f>SUM(T471:T478)</f>
        <v>0</v>
      </c>
      <c r="AR470" s="182" t="s">
        <v>88</v>
      </c>
      <c r="AT470" s="183" t="s">
        <v>77</v>
      </c>
      <c r="AU470" s="183" t="s">
        <v>86</v>
      </c>
      <c r="AY470" s="182" t="s">
        <v>146</v>
      </c>
      <c r="BK470" s="184">
        <f>SUM(BK471:BK478)</f>
        <v>0</v>
      </c>
    </row>
    <row r="471" spans="1:65" s="2" customFormat="1" ht="16.5" customHeight="1">
      <c r="A471" s="34"/>
      <c r="B471" s="35"/>
      <c r="C471" s="187" t="s">
        <v>327</v>
      </c>
      <c r="D471" s="187" t="s">
        <v>149</v>
      </c>
      <c r="E471" s="188" t="s">
        <v>493</v>
      </c>
      <c r="F471" s="189" t="s">
        <v>494</v>
      </c>
      <c r="G471" s="190" t="s">
        <v>180</v>
      </c>
      <c r="H471" s="191">
        <v>5</v>
      </c>
      <c r="I471" s="192"/>
      <c r="J471" s="193">
        <f>ROUND(I471*H471,2)</f>
        <v>0</v>
      </c>
      <c r="K471" s="194"/>
      <c r="L471" s="39"/>
      <c r="M471" s="195" t="s">
        <v>1</v>
      </c>
      <c r="N471" s="196" t="s">
        <v>43</v>
      </c>
      <c r="O471" s="71"/>
      <c r="P471" s="197">
        <f>O471*H471</f>
        <v>0</v>
      </c>
      <c r="Q471" s="197">
        <v>0</v>
      </c>
      <c r="R471" s="197">
        <f>Q471*H471</f>
        <v>0</v>
      </c>
      <c r="S471" s="197">
        <v>0</v>
      </c>
      <c r="T471" s="198">
        <f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199" t="s">
        <v>197</v>
      </c>
      <c r="AT471" s="199" t="s">
        <v>149</v>
      </c>
      <c r="AU471" s="199" t="s">
        <v>88</v>
      </c>
      <c r="AY471" s="17" t="s">
        <v>146</v>
      </c>
      <c r="BE471" s="200">
        <f>IF(N471="základní",J471,0)</f>
        <v>0</v>
      </c>
      <c r="BF471" s="200">
        <f>IF(N471="snížená",J471,0)</f>
        <v>0</v>
      </c>
      <c r="BG471" s="200">
        <f>IF(N471="zákl. přenesená",J471,0)</f>
        <v>0</v>
      </c>
      <c r="BH471" s="200">
        <f>IF(N471="sníž. přenesená",J471,0)</f>
        <v>0</v>
      </c>
      <c r="BI471" s="200">
        <f>IF(N471="nulová",J471,0)</f>
        <v>0</v>
      </c>
      <c r="BJ471" s="17" t="s">
        <v>86</v>
      </c>
      <c r="BK471" s="200">
        <f>ROUND(I471*H471,2)</f>
        <v>0</v>
      </c>
      <c r="BL471" s="17" t="s">
        <v>197</v>
      </c>
      <c r="BM471" s="199" t="s">
        <v>495</v>
      </c>
    </row>
    <row r="472" spans="1:65" s="2" customFormat="1">
      <c r="A472" s="34"/>
      <c r="B472" s="35"/>
      <c r="C472" s="36"/>
      <c r="D472" s="201" t="s">
        <v>154</v>
      </c>
      <c r="E472" s="36"/>
      <c r="F472" s="202" t="s">
        <v>494</v>
      </c>
      <c r="G472" s="36"/>
      <c r="H472" s="36"/>
      <c r="I472" s="203"/>
      <c r="J472" s="36"/>
      <c r="K472" s="36"/>
      <c r="L472" s="39"/>
      <c r="M472" s="204"/>
      <c r="N472" s="205"/>
      <c r="O472" s="71"/>
      <c r="P472" s="71"/>
      <c r="Q472" s="71"/>
      <c r="R472" s="71"/>
      <c r="S472" s="71"/>
      <c r="T472" s="72"/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T472" s="17" t="s">
        <v>154</v>
      </c>
      <c r="AU472" s="17" t="s">
        <v>88</v>
      </c>
    </row>
    <row r="473" spans="1:65" s="2" customFormat="1" ht="24.2" customHeight="1">
      <c r="A473" s="34"/>
      <c r="B473" s="35"/>
      <c r="C473" s="187" t="s">
        <v>496</v>
      </c>
      <c r="D473" s="187" t="s">
        <v>149</v>
      </c>
      <c r="E473" s="188" t="s">
        <v>497</v>
      </c>
      <c r="F473" s="189" t="s">
        <v>498</v>
      </c>
      <c r="G473" s="190" t="s">
        <v>152</v>
      </c>
      <c r="H473" s="191">
        <v>2</v>
      </c>
      <c r="I473" s="192"/>
      <c r="J473" s="193">
        <f>ROUND(I473*H473,2)</f>
        <v>0</v>
      </c>
      <c r="K473" s="194"/>
      <c r="L473" s="39"/>
      <c r="M473" s="195" t="s">
        <v>1</v>
      </c>
      <c r="N473" s="196" t="s">
        <v>43</v>
      </c>
      <c r="O473" s="71"/>
      <c r="P473" s="197">
        <f>O473*H473</f>
        <v>0</v>
      </c>
      <c r="Q473" s="197">
        <v>0</v>
      </c>
      <c r="R473" s="197">
        <f>Q473*H473</f>
        <v>0</v>
      </c>
      <c r="S473" s="197">
        <v>0</v>
      </c>
      <c r="T473" s="198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99" t="s">
        <v>197</v>
      </c>
      <c r="AT473" s="199" t="s">
        <v>149</v>
      </c>
      <c r="AU473" s="199" t="s">
        <v>88</v>
      </c>
      <c r="AY473" s="17" t="s">
        <v>146</v>
      </c>
      <c r="BE473" s="200">
        <f>IF(N473="základní",J473,0)</f>
        <v>0</v>
      </c>
      <c r="BF473" s="200">
        <f>IF(N473="snížená",J473,0)</f>
        <v>0</v>
      </c>
      <c r="BG473" s="200">
        <f>IF(N473="zákl. přenesená",J473,0)</f>
        <v>0</v>
      </c>
      <c r="BH473" s="200">
        <f>IF(N473="sníž. přenesená",J473,0)</f>
        <v>0</v>
      </c>
      <c r="BI473" s="200">
        <f>IF(N473="nulová",J473,0)</f>
        <v>0</v>
      </c>
      <c r="BJ473" s="17" t="s">
        <v>86</v>
      </c>
      <c r="BK473" s="200">
        <f>ROUND(I473*H473,2)</f>
        <v>0</v>
      </c>
      <c r="BL473" s="17" t="s">
        <v>197</v>
      </c>
      <c r="BM473" s="199" t="s">
        <v>499</v>
      </c>
    </row>
    <row r="474" spans="1:65" s="2" customFormat="1">
      <c r="A474" s="34"/>
      <c r="B474" s="35"/>
      <c r="C474" s="36"/>
      <c r="D474" s="201" t="s">
        <v>154</v>
      </c>
      <c r="E474" s="36"/>
      <c r="F474" s="202" t="s">
        <v>498</v>
      </c>
      <c r="G474" s="36"/>
      <c r="H474" s="36"/>
      <c r="I474" s="203"/>
      <c r="J474" s="36"/>
      <c r="K474" s="36"/>
      <c r="L474" s="39"/>
      <c r="M474" s="204"/>
      <c r="N474" s="205"/>
      <c r="O474" s="71"/>
      <c r="P474" s="71"/>
      <c r="Q474" s="71"/>
      <c r="R474" s="71"/>
      <c r="S474" s="71"/>
      <c r="T474" s="72"/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T474" s="17" t="s">
        <v>154</v>
      </c>
      <c r="AU474" s="17" t="s">
        <v>88</v>
      </c>
    </row>
    <row r="475" spans="1:65" s="2" customFormat="1" ht="16.5" customHeight="1">
      <c r="A475" s="34"/>
      <c r="B475" s="35"/>
      <c r="C475" s="187" t="s">
        <v>337</v>
      </c>
      <c r="D475" s="187" t="s">
        <v>149</v>
      </c>
      <c r="E475" s="188" t="s">
        <v>500</v>
      </c>
      <c r="F475" s="189" t="s">
        <v>501</v>
      </c>
      <c r="G475" s="190" t="s">
        <v>180</v>
      </c>
      <c r="H475" s="191">
        <v>5</v>
      </c>
      <c r="I475" s="192"/>
      <c r="J475" s="193">
        <f>ROUND(I475*H475,2)</f>
        <v>0</v>
      </c>
      <c r="K475" s="194"/>
      <c r="L475" s="39"/>
      <c r="M475" s="195" t="s">
        <v>1</v>
      </c>
      <c r="N475" s="196" t="s">
        <v>43</v>
      </c>
      <c r="O475" s="71"/>
      <c r="P475" s="197">
        <f>O475*H475</f>
        <v>0</v>
      </c>
      <c r="Q475" s="197">
        <v>0</v>
      </c>
      <c r="R475" s="197">
        <f>Q475*H475</f>
        <v>0</v>
      </c>
      <c r="S475" s="197">
        <v>0</v>
      </c>
      <c r="T475" s="198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199" t="s">
        <v>197</v>
      </c>
      <c r="AT475" s="199" t="s">
        <v>149</v>
      </c>
      <c r="AU475" s="199" t="s">
        <v>88</v>
      </c>
      <c r="AY475" s="17" t="s">
        <v>146</v>
      </c>
      <c r="BE475" s="200">
        <f>IF(N475="základní",J475,0)</f>
        <v>0</v>
      </c>
      <c r="BF475" s="200">
        <f>IF(N475="snížená",J475,0)</f>
        <v>0</v>
      </c>
      <c r="BG475" s="200">
        <f>IF(N475="zákl. přenesená",J475,0)</f>
        <v>0</v>
      </c>
      <c r="BH475" s="200">
        <f>IF(N475="sníž. přenesená",J475,0)</f>
        <v>0</v>
      </c>
      <c r="BI475" s="200">
        <f>IF(N475="nulová",J475,0)</f>
        <v>0</v>
      </c>
      <c r="BJ475" s="17" t="s">
        <v>86</v>
      </c>
      <c r="BK475" s="200">
        <f>ROUND(I475*H475,2)</f>
        <v>0</v>
      </c>
      <c r="BL475" s="17" t="s">
        <v>197</v>
      </c>
      <c r="BM475" s="199" t="s">
        <v>502</v>
      </c>
    </row>
    <row r="476" spans="1:65" s="2" customFormat="1">
      <c r="A476" s="34"/>
      <c r="B476" s="35"/>
      <c r="C476" s="36"/>
      <c r="D476" s="201" t="s">
        <v>154</v>
      </c>
      <c r="E476" s="36"/>
      <c r="F476" s="202" t="s">
        <v>501</v>
      </c>
      <c r="G476" s="36"/>
      <c r="H476" s="36"/>
      <c r="I476" s="203"/>
      <c r="J476" s="36"/>
      <c r="K476" s="36"/>
      <c r="L476" s="39"/>
      <c r="M476" s="204"/>
      <c r="N476" s="205"/>
      <c r="O476" s="71"/>
      <c r="P476" s="71"/>
      <c r="Q476" s="71"/>
      <c r="R476" s="71"/>
      <c r="S476" s="71"/>
      <c r="T476" s="72"/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T476" s="17" t="s">
        <v>154</v>
      </c>
      <c r="AU476" s="17" t="s">
        <v>88</v>
      </c>
    </row>
    <row r="477" spans="1:65" s="2" customFormat="1" ht="16.5" customHeight="1">
      <c r="A477" s="34"/>
      <c r="B477" s="35"/>
      <c r="C477" s="238" t="s">
        <v>503</v>
      </c>
      <c r="D477" s="238" t="s">
        <v>266</v>
      </c>
      <c r="E477" s="239" t="s">
        <v>504</v>
      </c>
      <c r="F477" s="240" t="s">
        <v>505</v>
      </c>
      <c r="G477" s="241" t="s">
        <v>180</v>
      </c>
      <c r="H477" s="242">
        <v>5</v>
      </c>
      <c r="I477" s="243"/>
      <c r="J477" s="244">
        <f>ROUND(I477*H477,2)</f>
        <v>0</v>
      </c>
      <c r="K477" s="245"/>
      <c r="L477" s="246"/>
      <c r="M477" s="247" t="s">
        <v>1</v>
      </c>
      <c r="N477" s="248" t="s">
        <v>43</v>
      </c>
      <c r="O477" s="71"/>
      <c r="P477" s="197">
        <f>O477*H477</f>
        <v>0</v>
      </c>
      <c r="Q477" s="197">
        <v>0</v>
      </c>
      <c r="R477" s="197">
        <f>Q477*H477</f>
        <v>0</v>
      </c>
      <c r="S477" s="197">
        <v>0</v>
      </c>
      <c r="T477" s="198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199" t="s">
        <v>256</v>
      </c>
      <c r="AT477" s="199" t="s">
        <v>266</v>
      </c>
      <c r="AU477" s="199" t="s">
        <v>88</v>
      </c>
      <c r="AY477" s="17" t="s">
        <v>146</v>
      </c>
      <c r="BE477" s="200">
        <f>IF(N477="základní",J477,0)</f>
        <v>0</v>
      </c>
      <c r="BF477" s="200">
        <f>IF(N477="snížená",J477,0)</f>
        <v>0</v>
      </c>
      <c r="BG477" s="200">
        <f>IF(N477="zákl. přenesená",J477,0)</f>
        <v>0</v>
      </c>
      <c r="BH477" s="200">
        <f>IF(N477="sníž. přenesená",J477,0)</f>
        <v>0</v>
      </c>
      <c r="BI477" s="200">
        <f>IF(N477="nulová",J477,0)</f>
        <v>0</v>
      </c>
      <c r="BJ477" s="17" t="s">
        <v>86</v>
      </c>
      <c r="BK477" s="200">
        <f>ROUND(I477*H477,2)</f>
        <v>0</v>
      </c>
      <c r="BL477" s="17" t="s">
        <v>197</v>
      </c>
      <c r="BM477" s="199" t="s">
        <v>506</v>
      </c>
    </row>
    <row r="478" spans="1:65" s="2" customFormat="1">
      <c r="A478" s="34"/>
      <c r="B478" s="35"/>
      <c r="C478" s="36"/>
      <c r="D478" s="201" t="s">
        <v>154</v>
      </c>
      <c r="E478" s="36"/>
      <c r="F478" s="202" t="s">
        <v>505</v>
      </c>
      <c r="G478" s="36"/>
      <c r="H478" s="36"/>
      <c r="I478" s="203"/>
      <c r="J478" s="36"/>
      <c r="K478" s="36"/>
      <c r="L478" s="39"/>
      <c r="M478" s="204"/>
      <c r="N478" s="205"/>
      <c r="O478" s="71"/>
      <c r="P478" s="71"/>
      <c r="Q478" s="71"/>
      <c r="R478" s="71"/>
      <c r="S478" s="71"/>
      <c r="T478" s="72"/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T478" s="17" t="s">
        <v>154</v>
      </c>
      <c r="AU478" s="17" t="s">
        <v>88</v>
      </c>
    </row>
    <row r="479" spans="1:65" s="12" customFormat="1" ht="22.9" customHeight="1">
      <c r="B479" s="171"/>
      <c r="C479" s="172"/>
      <c r="D479" s="173" t="s">
        <v>77</v>
      </c>
      <c r="E479" s="185" t="s">
        <v>507</v>
      </c>
      <c r="F479" s="185" t="s">
        <v>508</v>
      </c>
      <c r="G479" s="172"/>
      <c r="H479" s="172"/>
      <c r="I479" s="175"/>
      <c r="J479" s="186">
        <f>BK479</f>
        <v>0</v>
      </c>
      <c r="K479" s="172"/>
      <c r="L479" s="177"/>
      <c r="M479" s="178"/>
      <c r="N479" s="179"/>
      <c r="O479" s="179"/>
      <c r="P479" s="180">
        <f>SUM(P480:P489)</f>
        <v>0</v>
      </c>
      <c r="Q479" s="179"/>
      <c r="R479" s="180">
        <f>SUM(R480:R489)</f>
        <v>0</v>
      </c>
      <c r="S479" s="179"/>
      <c r="T479" s="181">
        <f>SUM(T480:T489)</f>
        <v>0</v>
      </c>
      <c r="AR479" s="182" t="s">
        <v>88</v>
      </c>
      <c r="AT479" s="183" t="s">
        <v>77</v>
      </c>
      <c r="AU479" s="183" t="s">
        <v>86</v>
      </c>
      <c r="AY479" s="182" t="s">
        <v>146</v>
      </c>
      <c r="BK479" s="184">
        <f>SUM(BK480:BK489)</f>
        <v>0</v>
      </c>
    </row>
    <row r="480" spans="1:65" s="2" customFormat="1" ht="16.5" customHeight="1">
      <c r="A480" s="34"/>
      <c r="B480" s="35"/>
      <c r="C480" s="187" t="s">
        <v>341</v>
      </c>
      <c r="D480" s="187" t="s">
        <v>149</v>
      </c>
      <c r="E480" s="188" t="s">
        <v>509</v>
      </c>
      <c r="F480" s="189" t="s">
        <v>510</v>
      </c>
      <c r="G480" s="190" t="s">
        <v>163</v>
      </c>
      <c r="H480" s="191">
        <v>3</v>
      </c>
      <c r="I480" s="192"/>
      <c r="J480" s="193">
        <f>ROUND(I480*H480,2)</f>
        <v>0</v>
      </c>
      <c r="K480" s="194"/>
      <c r="L480" s="39"/>
      <c r="M480" s="195" t="s">
        <v>1</v>
      </c>
      <c r="N480" s="196" t="s">
        <v>43</v>
      </c>
      <c r="O480" s="71"/>
      <c r="P480" s="197">
        <f>O480*H480</f>
        <v>0</v>
      </c>
      <c r="Q480" s="197">
        <v>0</v>
      </c>
      <c r="R480" s="197">
        <f>Q480*H480</f>
        <v>0</v>
      </c>
      <c r="S480" s="197">
        <v>0</v>
      </c>
      <c r="T480" s="198">
        <f>S480*H480</f>
        <v>0</v>
      </c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R480" s="199" t="s">
        <v>197</v>
      </c>
      <c r="AT480" s="199" t="s">
        <v>149</v>
      </c>
      <c r="AU480" s="199" t="s">
        <v>88</v>
      </c>
      <c r="AY480" s="17" t="s">
        <v>146</v>
      </c>
      <c r="BE480" s="200">
        <f>IF(N480="základní",J480,0)</f>
        <v>0</v>
      </c>
      <c r="BF480" s="200">
        <f>IF(N480="snížená",J480,0)</f>
        <v>0</v>
      </c>
      <c r="BG480" s="200">
        <f>IF(N480="zákl. přenesená",J480,0)</f>
        <v>0</v>
      </c>
      <c r="BH480" s="200">
        <f>IF(N480="sníž. přenesená",J480,0)</f>
        <v>0</v>
      </c>
      <c r="BI480" s="200">
        <f>IF(N480="nulová",J480,0)</f>
        <v>0</v>
      </c>
      <c r="BJ480" s="17" t="s">
        <v>86</v>
      </c>
      <c r="BK480" s="200">
        <f>ROUND(I480*H480,2)</f>
        <v>0</v>
      </c>
      <c r="BL480" s="17" t="s">
        <v>197</v>
      </c>
      <c r="BM480" s="199" t="s">
        <v>511</v>
      </c>
    </row>
    <row r="481" spans="1:65" s="2" customFormat="1">
      <c r="A481" s="34"/>
      <c r="B481" s="35"/>
      <c r="C481" s="36"/>
      <c r="D481" s="201" t="s">
        <v>154</v>
      </c>
      <c r="E481" s="36"/>
      <c r="F481" s="202" t="s">
        <v>510</v>
      </c>
      <c r="G481" s="36"/>
      <c r="H481" s="36"/>
      <c r="I481" s="203"/>
      <c r="J481" s="36"/>
      <c r="K481" s="36"/>
      <c r="L481" s="39"/>
      <c r="M481" s="204"/>
      <c r="N481" s="205"/>
      <c r="O481" s="71"/>
      <c r="P481" s="71"/>
      <c r="Q481" s="71"/>
      <c r="R481" s="71"/>
      <c r="S481" s="71"/>
      <c r="T481" s="72"/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T481" s="17" t="s">
        <v>154</v>
      </c>
      <c r="AU481" s="17" t="s">
        <v>88</v>
      </c>
    </row>
    <row r="482" spans="1:65" s="13" customFormat="1">
      <c r="B482" s="206"/>
      <c r="C482" s="207"/>
      <c r="D482" s="201" t="s">
        <v>155</v>
      </c>
      <c r="E482" s="208" t="s">
        <v>1</v>
      </c>
      <c r="F482" s="209" t="s">
        <v>512</v>
      </c>
      <c r="G482" s="207"/>
      <c r="H482" s="210">
        <v>3</v>
      </c>
      <c r="I482" s="211"/>
      <c r="J482" s="207"/>
      <c r="K482" s="207"/>
      <c r="L482" s="212"/>
      <c r="M482" s="213"/>
      <c r="N482" s="214"/>
      <c r="O482" s="214"/>
      <c r="P482" s="214"/>
      <c r="Q482" s="214"/>
      <c r="R482" s="214"/>
      <c r="S482" s="214"/>
      <c r="T482" s="215"/>
      <c r="AT482" s="216" t="s">
        <v>155</v>
      </c>
      <c r="AU482" s="216" t="s">
        <v>88</v>
      </c>
      <c r="AV482" s="13" t="s">
        <v>88</v>
      </c>
      <c r="AW482" s="13" t="s">
        <v>35</v>
      </c>
      <c r="AX482" s="13" t="s">
        <v>78</v>
      </c>
      <c r="AY482" s="216" t="s">
        <v>146</v>
      </c>
    </row>
    <row r="483" spans="1:65" s="14" customFormat="1">
      <c r="B483" s="217"/>
      <c r="C483" s="218"/>
      <c r="D483" s="201" t="s">
        <v>155</v>
      </c>
      <c r="E483" s="219" t="s">
        <v>1</v>
      </c>
      <c r="F483" s="220" t="s">
        <v>157</v>
      </c>
      <c r="G483" s="218"/>
      <c r="H483" s="221">
        <v>3</v>
      </c>
      <c r="I483" s="222"/>
      <c r="J483" s="218"/>
      <c r="K483" s="218"/>
      <c r="L483" s="223"/>
      <c r="M483" s="224"/>
      <c r="N483" s="225"/>
      <c r="O483" s="225"/>
      <c r="P483" s="225"/>
      <c r="Q483" s="225"/>
      <c r="R483" s="225"/>
      <c r="S483" s="225"/>
      <c r="T483" s="226"/>
      <c r="AT483" s="227" t="s">
        <v>155</v>
      </c>
      <c r="AU483" s="227" t="s">
        <v>88</v>
      </c>
      <c r="AV483" s="14" t="s">
        <v>153</v>
      </c>
      <c r="AW483" s="14" t="s">
        <v>35</v>
      </c>
      <c r="AX483" s="14" t="s">
        <v>86</v>
      </c>
      <c r="AY483" s="227" t="s">
        <v>146</v>
      </c>
    </row>
    <row r="484" spans="1:65" s="2" customFormat="1" ht="16.5" customHeight="1">
      <c r="A484" s="34"/>
      <c r="B484" s="35"/>
      <c r="C484" s="187" t="s">
        <v>513</v>
      </c>
      <c r="D484" s="187" t="s">
        <v>149</v>
      </c>
      <c r="E484" s="188" t="s">
        <v>514</v>
      </c>
      <c r="F484" s="189" t="s">
        <v>515</v>
      </c>
      <c r="G484" s="190" t="s">
        <v>152</v>
      </c>
      <c r="H484" s="191">
        <v>5</v>
      </c>
      <c r="I484" s="192"/>
      <c r="J484" s="193">
        <f>ROUND(I484*H484,2)</f>
        <v>0</v>
      </c>
      <c r="K484" s="194"/>
      <c r="L484" s="39"/>
      <c r="M484" s="195" t="s">
        <v>1</v>
      </c>
      <c r="N484" s="196" t="s">
        <v>43</v>
      </c>
      <c r="O484" s="71"/>
      <c r="P484" s="197">
        <f>O484*H484</f>
        <v>0</v>
      </c>
      <c r="Q484" s="197">
        <v>0</v>
      </c>
      <c r="R484" s="197">
        <f>Q484*H484</f>
        <v>0</v>
      </c>
      <c r="S484" s="197">
        <v>0</v>
      </c>
      <c r="T484" s="198">
        <f>S484*H484</f>
        <v>0</v>
      </c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R484" s="199" t="s">
        <v>197</v>
      </c>
      <c r="AT484" s="199" t="s">
        <v>149</v>
      </c>
      <c r="AU484" s="199" t="s">
        <v>88</v>
      </c>
      <c r="AY484" s="17" t="s">
        <v>146</v>
      </c>
      <c r="BE484" s="200">
        <f>IF(N484="základní",J484,0)</f>
        <v>0</v>
      </c>
      <c r="BF484" s="200">
        <f>IF(N484="snížená",J484,0)</f>
        <v>0</v>
      </c>
      <c r="BG484" s="200">
        <f>IF(N484="zákl. přenesená",J484,0)</f>
        <v>0</v>
      </c>
      <c r="BH484" s="200">
        <f>IF(N484="sníž. přenesená",J484,0)</f>
        <v>0</v>
      </c>
      <c r="BI484" s="200">
        <f>IF(N484="nulová",J484,0)</f>
        <v>0</v>
      </c>
      <c r="BJ484" s="17" t="s">
        <v>86</v>
      </c>
      <c r="BK484" s="200">
        <f>ROUND(I484*H484,2)</f>
        <v>0</v>
      </c>
      <c r="BL484" s="17" t="s">
        <v>197</v>
      </c>
      <c r="BM484" s="199" t="s">
        <v>516</v>
      </c>
    </row>
    <row r="485" spans="1:65" s="2" customFormat="1">
      <c r="A485" s="34"/>
      <c r="B485" s="35"/>
      <c r="C485" s="36"/>
      <c r="D485" s="201" t="s">
        <v>154</v>
      </c>
      <c r="E485" s="36"/>
      <c r="F485" s="202" t="s">
        <v>515</v>
      </c>
      <c r="G485" s="36"/>
      <c r="H485" s="36"/>
      <c r="I485" s="203"/>
      <c r="J485" s="36"/>
      <c r="K485" s="36"/>
      <c r="L485" s="39"/>
      <c r="M485" s="204"/>
      <c r="N485" s="205"/>
      <c r="O485" s="71"/>
      <c r="P485" s="71"/>
      <c r="Q485" s="71"/>
      <c r="R485" s="71"/>
      <c r="S485" s="71"/>
      <c r="T485" s="72"/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T485" s="17" t="s">
        <v>154</v>
      </c>
      <c r="AU485" s="17" t="s">
        <v>88</v>
      </c>
    </row>
    <row r="486" spans="1:65" s="2" customFormat="1" ht="24.2" customHeight="1">
      <c r="A486" s="34"/>
      <c r="B486" s="35"/>
      <c r="C486" s="187" t="s">
        <v>346</v>
      </c>
      <c r="D486" s="187" t="s">
        <v>149</v>
      </c>
      <c r="E486" s="188" t="s">
        <v>517</v>
      </c>
      <c r="F486" s="189" t="s">
        <v>518</v>
      </c>
      <c r="G486" s="190" t="s">
        <v>163</v>
      </c>
      <c r="H486" s="191">
        <v>15</v>
      </c>
      <c r="I486" s="192"/>
      <c r="J486" s="193">
        <f>ROUND(I486*H486,2)</f>
        <v>0</v>
      </c>
      <c r="K486" s="194"/>
      <c r="L486" s="39"/>
      <c r="M486" s="195" t="s">
        <v>1</v>
      </c>
      <c r="N486" s="196" t="s">
        <v>43</v>
      </c>
      <c r="O486" s="71"/>
      <c r="P486" s="197">
        <f>O486*H486</f>
        <v>0</v>
      </c>
      <c r="Q486" s="197">
        <v>0</v>
      </c>
      <c r="R486" s="197">
        <f>Q486*H486</f>
        <v>0</v>
      </c>
      <c r="S486" s="197">
        <v>0</v>
      </c>
      <c r="T486" s="198">
        <f>S486*H486</f>
        <v>0</v>
      </c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R486" s="199" t="s">
        <v>197</v>
      </c>
      <c r="AT486" s="199" t="s">
        <v>149</v>
      </c>
      <c r="AU486" s="199" t="s">
        <v>88</v>
      </c>
      <c r="AY486" s="17" t="s">
        <v>146</v>
      </c>
      <c r="BE486" s="200">
        <f>IF(N486="základní",J486,0)</f>
        <v>0</v>
      </c>
      <c r="BF486" s="200">
        <f>IF(N486="snížená",J486,0)</f>
        <v>0</v>
      </c>
      <c r="BG486" s="200">
        <f>IF(N486="zákl. přenesená",J486,0)</f>
        <v>0</v>
      </c>
      <c r="BH486" s="200">
        <f>IF(N486="sníž. přenesená",J486,0)</f>
        <v>0</v>
      </c>
      <c r="BI486" s="200">
        <f>IF(N486="nulová",J486,0)</f>
        <v>0</v>
      </c>
      <c r="BJ486" s="17" t="s">
        <v>86</v>
      </c>
      <c r="BK486" s="200">
        <f>ROUND(I486*H486,2)</f>
        <v>0</v>
      </c>
      <c r="BL486" s="17" t="s">
        <v>197</v>
      </c>
      <c r="BM486" s="199" t="s">
        <v>519</v>
      </c>
    </row>
    <row r="487" spans="1:65" s="2" customFormat="1">
      <c r="A487" s="34"/>
      <c r="B487" s="35"/>
      <c r="C487" s="36"/>
      <c r="D487" s="201" t="s">
        <v>154</v>
      </c>
      <c r="E487" s="36"/>
      <c r="F487" s="202" t="s">
        <v>518</v>
      </c>
      <c r="G487" s="36"/>
      <c r="H487" s="36"/>
      <c r="I487" s="203"/>
      <c r="J487" s="36"/>
      <c r="K487" s="36"/>
      <c r="L487" s="39"/>
      <c r="M487" s="204"/>
      <c r="N487" s="205"/>
      <c r="O487" s="71"/>
      <c r="P487" s="71"/>
      <c r="Q487" s="71"/>
      <c r="R487" s="71"/>
      <c r="S487" s="71"/>
      <c r="T487" s="72"/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T487" s="17" t="s">
        <v>154</v>
      </c>
      <c r="AU487" s="17" t="s">
        <v>88</v>
      </c>
    </row>
    <row r="488" spans="1:65" s="2" customFormat="1" ht="16.5" customHeight="1">
      <c r="A488" s="34"/>
      <c r="B488" s="35"/>
      <c r="C488" s="187" t="s">
        <v>520</v>
      </c>
      <c r="D488" s="187" t="s">
        <v>149</v>
      </c>
      <c r="E488" s="188" t="s">
        <v>521</v>
      </c>
      <c r="F488" s="189" t="s">
        <v>522</v>
      </c>
      <c r="G488" s="190" t="s">
        <v>163</v>
      </c>
      <c r="H488" s="191">
        <v>3</v>
      </c>
      <c r="I488" s="192"/>
      <c r="J488" s="193">
        <f>ROUND(I488*H488,2)</f>
        <v>0</v>
      </c>
      <c r="K488" s="194"/>
      <c r="L488" s="39"/>
      <c r="M488" s="195" t="s">
        <v>1</v>
      </c>
      <c r="N488" s="196" t="s">
        <v>43</v>
      </c>
      <c r="O488" s="71"/>
      <c r="P488" s="197">
        <f>O488*H488</f>
        <v>0</v>
      </c>
      <c r="Q488" s="197">
        <v>0</v>
      </c>
      <c r="R488" s="197">
        <f>Q488*H488</f>
        <v>0</v>
      </c>
      <c r="S488" s="197">
        <v>0</v>
      </c>
      <c r="T488" s="198">
        <f>S488*H488</f>
        <v>0</v>
      </c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R488" s="199" t="s">
        <v>197</v>
      </c>
      <c r="AT488" s="199" t="s">
        <v>149</v>
      </c>
      <c r="AU488" s="199" t="s">
        <v>88</v>
      </c>
      <c r="AY488" s="17" t="s">
        <v>146</v>
      </c>
      <c r="BE488" s="200">
        <f>IF(N488="základní",J488,0)</f>
        <v>0</v>
      </c>
      <c r="BF488" s="200">
        <f>IF(N488="snížená",J488,0)</f>
        <v>0</v>
      </c>
      <c r="BG488" s="200">
        <f>IF(N488="zákl. přenesená",J488,0)</f>
        <v>0</v>
      </c>
      <c r="BH488" s="200">
        <f>IF(N488="sníž. přenesená",J488,0)</f>
        <v>0</v>
      </c>
      <c r="BI488" s="200">
        <f>IF(N488="nulová",J488,0)</f>
        <v>0</v>
      </c>
      <c r="BJ488" s="17" t="s">
        <v>86</v>
      </c>
      <c r="BK488" s="200">
        <f>ROUND(I488*H488,2)</f>
        <v>0</v>
      </c>
      <c r="BL488" s="17" t="s">
        <v>197</v>
      </c>
      <c r="BM488" s="199" t="s">
        <v>523</v>
      </c>
    </row>
    <row r="489" spans="1:65" s="2" customFormat="1">
      <c r="A489" s="34"/>
      <c r="B489" s="35"/>
      <c r="C489" s="36"/>
      <c r="D489" s="201" t="s">
        <v>154</v>
      </c>
      <c r="E489" s="36"/>
      <c r="F489" s="202" t="s">
        <v>522</v>
      </c>
      <c r="G489" s="36"/>
      <c r="H489" s="36"/>
      <c r="I489" s="203"/>
      <c r="J489" s="36"/>
      <c r="K489" s="36"/>
      <c r="L489" s="39"/>
      <c r="M489" s="204"/>
      <c r="N489" s="205"/>
      <c r="O489" s="71"/>
      <c r="P489" s="71"/>
      <c r="Q489" s="71"/>
      <c r="R489" s="71"/>
      <c r="S489" s="71"/>
      <c r="T489" s="72"/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T489" s="17" t="s">
        <v>154</v>
      </c>
      <c r="AU489" s="17" t="s">
        <v>88</v>
      </c>
    </row>
    <row r="490" spans="1:65" s="12" customFormat="1" ht="22.9" customHeight="1">
      <c r="B490" s="171"/>
      <c r="C490" s="172"/>
      <c r="D490" s="173" t="s">
        <v>77</v>
      </c>
      <c r="E490" s="185" t="s">
        <v>524</v>
      </c>
      <c r="F490" s="185" t="s">
        <v>525</v>
      </c>
      <c r="G490" s="172"/>
      <c r="H490" s="172"/>
      <c r="I490" s="175"/>
      <c r="J490" s="186">
        <f>BK490</f>
        <v>0</v>
      </c>
      <c r="K490" s="172"/>
      <c r="L490" s="177"/>
      <c r="M490" s="178"/>
      <c r="N490" s="179"/>
      <c r="O490" s="179"/>
      <c r="P490" s="180">
        <f>SUM(P491:P536)</f>
        <v>0</v>
      </c>
      <c r="Q490" s="179"/>
      <c r="R490" s="180">
        <f>SUM(R491:R536)</f>
        <v>0</v>
      </c>
      <c r="S490" s="179"/>
      <c r="T490" s="181">
        <f>SUM(T491:T536)</f>
        <v>0</v>
      </c>
      <c r="AR490" s="182" t="s">
        <v>88</v>
      </c>
      <c r="AT490" s="183" t="s">
        <v>77</v>
      </c>
      <c r="AU490" s="183" t="s">
        <v>86</v>
      </c>
      <c r="AY490" s="182" t="s">
        <v>146</v>
      </c>
      <c r="BK490" s="184">
        <f>SUM(BK491:BK536)</f>
        <v>0</v>
      </c>
    </row>
    <row r="491" spans="1:65" s="2" customFormat="1" ht="33" customHeight="1">
      <c r="A491" s="34"/>
      <c r="B491" s="35"/>
      <c r="C491" s="187" t="s">
        <v>353</v>
      </c>
      <c r="D491" s="187" t="s">
        <v>149</v>
      </c>
      <c r="E491" s="188" t="s">
        <v>526</v>
      </c>
      <c r="F491" s="189" t="s">
        <v>527</v>
      </c>
      <c r="G491" s="190" t="s">
        <v>163</v>
      </c>
      <c r="H491" s="191">
        <v>4.47</v>
      </c>
      <c r="I491" s="192"/>
      <c r="J491" s="193">
        <f>ROUND(I491*H491,2)</f>
        <v>0</v>
      </c>
      <c r="K491" s="194"/>
      <c r="L491" s="39"/>
      <c r="M491" s="195" t="s">
        <v>1</v>
      </c>
      <c r="N491" s="196" t="s">
        <v>43</v>
      </c>
      <c r="O491" s="71"/>
      <c r="P491" s="197">
        <f>O491*H491</f>
        <v>0</v>
      </c>
      <c r="Q491" s="197">
        <v>0</v>
      </c>
      <c r="R491" s="197">
        <f>Q491*H491</f>
        <v>0</v>
      </c>
      <c r="S491" s="197">
        <v>0</v>
      </c>
      <c r="T491" s="198">
        <f>S491*H491</f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199" t="s">
        <v>197</v>
      </c>
      <c r="AT491" s="199" t="s">
        <v>149</v>
      </c>
      <c r="AU491" s="199" t="s">
        <v>88</v>
      </c>
      <c r="AY491" s="17" t="s">
        <v>146</v>
      </c>
      <c r="BE491" s="200">
        <f>IF(N491="základní",J491,0)</f>
        <v>0</v>
      </c>
      <c r="BF491" s="200">
        <f>IF(N491="snížená",J491,0)</f>
        <v>0</v>
      </c>
      <c r="BG491" s="200">
        <f>IF(N491="zákl. přenesená",J491,0)</f>
        <v>0</v>
      </c>
      <c r="BH491" s="200">
        <f>IF(N491="sníž. přenesená",J491,0)</f>
        <v>0</v>
      </c>
      <c r="BI491" s="200">
        <f>IF(N491="nulová",J491,0)</f>
        <v>0</v>
      </c>
      <c r="BJ491" s="17" t="s">
        <v>86</v>
      </c>
      <c r="BK491" s="200">
        <f>ROUND(I491*H491,2)</f>
        <v>0</v>
      </c>
      <c r="BL491" s="17" t="s">
        <v>197</v>
      </c>
      <c r="BM491" s="199" t="s">
        <v>528</v>
      </c>
    </row>
    <row r="492" spans="1:65" s="2" customFormat="1" ht="19.5">
      <c r="A492" s="34"/>
      <c r="B492" s="35"/>
      <c r="C492" s="36"/>
      <c r="D492" s="201" t="s">
        <v>154</v>
      </c>
      <c r="E492" s="36"/>
      <c r="F492" s="202" t="s">
        <v>527</v>
      </c>
      <c r="G492" s="36"/>
      <c r="H492" s="36"/>
      <c r="I492" s="203"/>
      <c r="J492" s="36"/>
      <c r="K492" s="36"/>
      <c r="L492" s="39"/>
      <c r="M492" s="204"/>
      <c r="N492" s="205"/>
      <c r="O492" s="71"/>
      <c r="P492" s="71"/>
      <c r="Q492" s="71"/>
      <c r="R492" s="71"/>
      <c r="S492" s="71"/>
      <c r="T492" s="72"/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T492" s="17" t="s">
        <v>154</v>
      </c>
      <c r="AU492" s="17" t="s">
        <v>88</v>
      </c>
    </row>
    <row r="493" spans="1:65" s="15" customFormat="1">
      <c r="B493" s="228"/>
      <c r="C493" s="229"/>
      <c r="D493" s="201" t="s">
        <v>155</v>
      </c>
      <c r="E493" s="230" t="s">
        <v>1</v>
      </c>
      <c r="F493" s="231" t="s">
        <v>529</v>
      </c>
      <c r="G493" s="229"/>
      <c r="H493" s="230" t="s">
        <v>1</v>
      </c>
      <c r="I493" s="232"/>
      <c r="J493" s="229"/>
      <c r="K493" s="229"/>
      <c r="L493" s="233"/>
      <c r="M493" s="234"/>
      <c r="N493" s="235"/>
      <c r="O493" s="235"/>
      <c r="P493" s="235"/>
      <c r="Q493" s="235"/>
      <c r="R493" s="235"/>
      <c r="S493" s="235"/>
      <c r="T493" s="236"/>
      <c r="AT493" s="237" t="s">
        <v>155</v>
      </c>
      <c r="AU493" s="237" t="s">
        <v>88</v>
      </c>
      <c r="AV493" s="15" t="s">
        <v>86</v>
      </c>
      <c r="AW493" s="15" t="s">
        <v>35</v>
      </c>
      <c r="AX493" s="15" t="s">
        <v>78</v>
      </c>
      <c r="AY493" s="237" t="s">
        <v>146</v>
      </c>
    </row>
    <row r="494" spans="1:65" s="13" customFormat="1">
      <c r="B494" s="206"/>
      <c r="C494" s="207"/>
      <c r="D494" s="201" t="s">
        <v>155</v>
      </c>
      <c r="E494" s="208" t="s">
        <v>1</v>
      </c>
      <c r="F494" s="209" t="s">
        <v>530</v>
      </c>
      <c r="G494" s="207"/>
      <c r="H494" s="210">
        <v>4.47</v>
      </c>
      <c r="I494" s="211"/>
      <c r="J494" s="207"/>
      <c r="K494" s="207"/>
      <c r="L494" s="212"/>
      <c r="M494" s="213"/>
      <c r="N494" s="214"/>
      <c r="O494" s="214"/>
      <c r="P494" s="214"/>
      <c r="Q494" s="214"/>
      <c r="R494" s="214"/>
      <c r="S494" s="214"/>
      <c r="T494" s="215"/>
      <c r="AT494" s="216" t="s">
        <v>155</v>
      </c>
      <c r="AU494" s="216" t="s">
        <v>88</v>
      </c>
      <c r="AV494" s="13" t="s">
        <v>88</v>
      </c>
      <c r="AW494" s="13" t="s">
        <v>35</v>
      </c>
      <c r="AX494" s="13" t="s">
        <v>78</v>
      </c>
      <c r="AY494" s="216" t="s">
        <v>146</v>
      </c>
    </row>
    <row r="495" spans="1:65" s="14" customFormat="1">
      <c r="B495" s="217"/>
      <c r="C495" s="218"/>
      <c r="D495" s="201" t="s">
        <v>155</v>
      </c>
      <c r="E495" s="219" t="s">
        <v>1</v>
      </c>
      <c r="F495" s="220" t="s">
        <v>157</v>
      </c>
      <c r="G495" s="218"/>
      <c r="H495" s="221">
        <v>4.47</v>
      </c>
      <c r="I495" s="222"/>
      <c r="J495" s="218"/>
      <c r="K495" s="218"/>
      <c r="L495" s="223"/>
      <c r="M495" s="224"/>
      <c r="N495" s="225"/>
      <c r="O495" s="225"/>
      <c r="P495" s="225"/>
      <c r="Q495" s="225"/>
      <c r="R495" s="225"/>
      <c r="S495" s="225"/>
      <c r="T495" s="226"/>
      <c r="AT495" s="227" t="s">
        <v>155</v>
      </c>
      <c r="AU495" s="227" t="s">
        <v>88</v>
      </c>
      <c r="AV495" s="14" t="s">
        <v>153</v>
      </c>
      <c r="AW495" s="14" t="s">
        <v>35</v>
      </c>
      <c r="AX495" s="14" t="s">
        <v>86</v>
      </c>
      <c r="AY495" s="227" t="s">
        <v>146</v>
      </c>
    </row>
    <row r="496" spans="1:65" s="2" customFormat="1" ht="24.2" customHeight="1">
      <c r="A496" s="34"/>
      <c r="B496" s="35"/>
      <c r="C496" s="187" t="s">
        <v>531</v>
      </c>
      <c r="D496" s="187" t="s">
        <v>149</v>
      </c>
      <c r="E496" s="188" t="s">
        <v>532</v>
      </c>
      <c r="F496" s="189" t="s">
        <v>533</v>
      </c>
      <c r="G496" s="190" t="s">
        <v>180</v>
      </c>
      <c r="H496" s="191">
        <v>7.47</v>
      </c>
      <c r="I496" s="192"/>
      <c r="J496" s="193">
        <f>ROUND(I496*H496,2)</f>
        <v>0</v>
      </c>
      <c r="K496" s="194"/>
      <c r="L496" s="39"/>
      <c r="M496" s="195" t="s">
        <v>1</v>
      </c>
      <c r="N496" s="196" t="s">
        <v>43</v>
      </c>
      <c r="O496" s="71"/>
      <c r="P496" s="197">
        <f>O496*H496</f>
        <v>0</v>
      </c>
      <c r="Q496" s="197">
        <v>0</v>
      </c>
      <c r="R496" s="197">
        <f>Q496*H496</f>
        <v>0</v>
      </c>
      <c r="S496" s="197">
        <v>0</v>
      </c>
      <c r="T496" s="198">
        <f>S496*H496</f>
        <v>0</v>
      </c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R496" s="199" t="s">
        <v>197</v>
      </c>
      <c r="AT496" s="199" t="s">
        <v>149</v>
      </c>
      <c r="AU496" s="199" t="s">
        <v>88</v>
      </c>
      <c r="AY496" s="17" t="s">
        <v>146</v>
      </c>
      <c r="BE496" s="200">
        <f>IF(N496="základní",J496,0)</f>
        <v>0</v>
      </c>
      <c r="BF496" s="200">
        <f>IF(N496="snížená",J496,0)</f>
        <v>0</v>
      </c>
      <c r="BG496" s="200">
        <f>IF(N496="zákl. přenesená",J496,0)</f>
        <v>0</v>
      </c>
      <c r="BH496" s="200">
        <f>IF(N496="sníž. přenesená",J496,0)</f>
        <v>0</v>
      </c>
      <c r="BI496" s="200">
        <f>IF(N496="nulová",J496,0)</f>
        <v>0</v>
      </c>
      <c r="BJ496" s="17" t="s">
        <v>86</v>
      </c>
      <c r="BK496" s="200">
        <f>ROUND(I496*H496,2)</f>
        <v>0</v>
      </c>
      <c r="BL496" s="17" t="s">
        <v>197</v>
      </c>
      <c r="BM496" s="199" t="s">
        <v>534</v>
      </c>
    </row>
    <row r="497" spans="1:65" s="2" customFormat="1" ht="19.5">
      <c r="A497" s="34"/>
      <c r="B497" s="35"/>
      <c r="C497" s="36"/>
      <c r="D497" s="201" t="s">
        <v>154</v>
      </c>
      <c r="E497" s="36"/>
      <c r="F497" s="202" t="s">
        <v>533</v>
      </c>
      <c r="G497" s="36"/>
      <c r="H497" s="36"/>
      <c r="I497" s="203"/>
      <c r="J497" s="36"/>
      <c r="K497" s="36"/>
      <c r="L497" s="39"/>
      <c r="M497" s="204"/>
      <c r="N497" s="205"/>
      <c r="O497" s="71"/>
      <c r="P497" s="71"/>
      <c r="Q497" s="71"/>
      <c r="R497" s="71"/>
      <c r="S497" s="71"/>
      <c r="T497" s="72"/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T497" s="17" t="s">
        <v>154</v>
      </c>
      <c r="AU497" s="17" t="s">
        <v>88</v>
      </c>
    </row>
    <row r="498" spans="1:65" s="15" customFormat="1">
      <c r="B498" s="228"/>
      <c r="C498" s="229"/>
      <c r="D498" s="201" t="s">
        <v>155</v>
      </c>
      <c r="E498" s="230" t="s">
        <v>1</v>
      </c>
      <c r="F498" s="231" t="s">
        <v>529</v>
      </c>
      <c r="G498" s="229"/>
      <c r="H498" s="230" t="s">
        <v>1</v>
      </c>
      <c r="I498" s="232"/>
      <c r="J498" s="229"/>
      <c r="K498" s="229"/>
      <c r="L498" s="233"/>
      <c r="M498" s="234"/>
      <c r="N498" s="235"/>
      <c r="O498" s="235"/>
      <c r="P498" s="235"/>
      <c r="Q498" s="235"/>
      <c r="R498" s="235"/>
      <c r="S498" s="235"/>
      <c r="T498" s="236"/>
      <c r="AT498" s="237" t="s">
        <v>155</v>
      </c>
      <c r="AU498" s="237" t="s">
        <v>88</v>
      </c>
      <c r="AV498" s="15" t="s">
        <v>86</v>
      </c>
      <c r="AW498" s="15" t="s">
        <v>35</v>
      </c>
      <c r="AX498" s="15" t="s">
        <v>78</v>
      </c>
      <c r="AY498" s="237" t="s">
        <v>146</v>
      </c>
    </row>
    <row r="499" spans="1:65" s="13" customFormat="1">
      <c r="B499" s="206"/>
      <c r="C499" s="207"/>
      <c r="D499" s="201" t="s">
        <v>155</v>
      </c>
      <c r="E499" s="208" t="s">
        <v>1</v>
      </c>
      <c r="F499" s="209" t="s">
        <v>535</v>
      </c>
      <c r="G499" s="207"/>
      <c r="H499" s="210">
        <v>7.47</v>
      </c>
      <c r="I499" s="211"/>
      <c r="J499" s="207"/>
      <c r="K499" s="207"/>
      <c r="L499" s="212"/>
      <c r="M499" s="213"/>
      <c r="N499" s="214"/>
      <c r="O499" s="214"/>
      <c r="P499" s="214"/>
      <c r="Q499" s="214"/>
      <c r="R499" s="214"/>
      <c r="S499" s="214"/>
      <c r="T499" s="215"/>
      <c r="AT499" s="216" t="s">
        <v>155</v>
      </c>
      <c r="AU499" s="216" t="s">
        <v>88</v>
      </c>
      <c r="AV499" s="13" t="s">
        <v>88</v>
      </c>
      <c r="AW499" s="13" t="s">
        <v>35</v>
      </c>
      <c r="AX499" s="13" t="s">
        <v>78</v>
      </c>
      <c r="AY499" s="216" t="s">
        <v>146</v>
      </c>
    </row>
    <row r="500" spans="1:65" s="14" customFormat="1">
      <c r="B500" s="217"/>
      <c r="C500" s="218"/>
      <c r="D500" s="201" t="s">
        <v>155</v>
      </c>
      <c r="E500" s="219" t="s">
        <v>1</v>
      </c>
      <c r="F500" s="220" t="s">
        <v>157</v>
      </c>
      <c r="G500" s="218"/>
      <c r="H500" s="221">
        <v>7.47</v>
      </c>
      <c r="I500" s="222"/>
      <c r="J500" s="218"/>
      <c r="K500" s="218"/>
      <c r="L500" s="223"/>
      <c r="M500" s="224"/>
      <c r="N500" s="225"/>
      <c r="O500" s="225"/>
      <c r="P500" s="225"/>
      <c r="Q500" s="225"/>
      <c r="R500" s="225"/>
      <c r="S500" s="225"/>
      <c r="T500" s="226"/>
      <c r="AT500" s="227" t="s">
        <v>155</v>
      </c>
      <c r="AU500" s="227" t="s">
        <v>88</v>
      </c>
      <c r="AV500" s="14" t="s">
        <v>153</v>
      </c>
      <c r="AW500" s="14" t="s">
        <v>35</v>
      </c>
      <c r="AX500" s="14" t="s">
        <v>86</v>
      </c>
      <c r="AY500" s="227" t="s">
        <v>146</v>
      </c>
    </row>
    <row r="501" spans="1:65" s="2" customFormat="1" ht="24.2" customHeight="1">
      <c r="A501" s="34"/>
      <c r="B501" s="35"/>
      <c r="C501" s="187" t="s">
        <v>364</v>
      </c>
      <c r="D501" s="187" t="s">
        <v>149</v>
      </c>
      <c r="E501" s="188" t="s">
        <v>536</v>
      </c>
      <c r="F501" s="189" t="s">
        <v>537</v>
      </c>
      <c r="G501" s="190" t="s">
        <v>163</v>
      </c>
      <c r="H501" s="191">
        <v>4.47</v>
      </c>
      <c r="I501" s="192"/>
      <c r="J501" s="193">
        <f>ROUND(I501*H501,2)</f>
        <v>0</v>
      </c>
      <c r="K501" s="194"/>
      <c r="L501" s="39"/>
      <c r="M501" s="195" t="s">
        <v>1</v>
      </c>
      <c r="N501" s="196" t="s">
        <v>43</v>
      </c>
      <c r="O501" s="71"/>
      <c r="P501" s="197">
        <f>O501*H501</f>
        <v>0</v>
      </c>
      <c r="Q501" s="197">
        <v>0</v>
      </c>
      <c r="R501" s="197">
        <f>Q501*H501</f>
        <v>0</v>
      </c>
      <c r="S501" s="197">
        <v>0</v>
      </c>
      <c r="T501" s="198">
        <f>S501*H501</f>
        <v>0</v>
      </c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R501" s="199" t="s">
        <v>197</v>
      </c>
      <c r="AT501" s="199" t="s">
        <v>149</v>
      </c>
      <c r="AU501" s="199" t="s">
        <v>88</v>
      </c>
      <c r="AY501" s="17" t="s">
        <v>146</v>
      </c>
      <c r="BE501" s="200">
        <f>IF(N501="základní",J501,0)</f>
        <v>0</v>
      </c>
      <c r="BF501" s="200">
        <f>IF(N501="snížená",J501,0)</f>
        <v>0</v>
      </c>
      <c r="BG501" s="200">
        <f>IF(N501="zákl. přenesená",J501,0)</f>
        <v>0</v>
      </c>
      <c r="BH501" s="200">
        <f>IF(N501="sníž. přenesená",J501,0)</f>
        <v>0</v>
      </c>
      <c r="BI501" s="200">
        <f>IF(N501="nulová",J501,0)</f>
        <v>0</v>
      </c>
      <c r="BJ501" s="17" t="s">
        <v>86</v>
      </c>
      <c r="BK501" s="200">
        <f>ROUND(I501*H501,2)</f>
        <v>0</v>
      </c>
      <c r="BL501" s="17" t="s">
        <v>197</v>
      </c>
      <c r="BM501" s="199" t="s">
        <v>538</v>
      </c>
    </row>
    <row r="502" spans="1:65" s="2" customFormat="1" ht="19.5">
      <c r="A502" s="34"/>
      <c r="B502" s="35"/>
      <c r="C502" s="36"/>
      <c r="D502" s="201" t="s">
        <v>154</v>
      </c>
      <c r="E502" s="36"/>
      <c r="F502" s="202" t="s">
        <v>537</v>
      </c>
      <c r="G502" s="36"/>
      <c r="H502" s="36"/>
      <c r="I502" s="203"/>
      <c r="J502" s="36"/>
      <c r="K502" s="36"/>
      <c r="L502" s="39"/>
      <c r="M502" s="204"/>
      <c r="N502" s="205"/>
      <c r="O502" s="71"/>
      <c r="P502" s="71"/>
      <c r="Q502" s="71"/>
      <c r="R502" s="71"/>
      <c r="S502" s="71"/>
      <c r="T502" s="72"/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T502" s="17" t="s">
        <v>154</v>
      </c>
      <c r="AU502" s="17" t="s">
        <v>88</v>
      </c>
    </row>
    <row r="503" spans="1:65" s="15" customFormat="1">
      <c r="B503" s="228"/>
      <c r="C503" s="229"/>
      <c r="D503" s="201" t="s">
        <v>155</v>
      </c>
      <c r="E503" s="230" t="s">
        <v>1</v>
      </c>
      <c r="F503" s="231" t="s">
        <v>529</v>
      </c>
      <c r="G503" s="229"/>
      <c r="H503" s="230" t="s">
        <v>1</v>
      </c>
      <c r="I503" s="232"/>
      <c r="J503" s="229"/>
      <c r="K503" s="229"/>
      <c r="L503" s="233"/>
      <c r="M503" s="234"/>
      <c r="N503" s="235"/>
      <c r="O503" s="235"/>
      <c r="P503" s="235"/>
      <c r="Q503" s="235"/>
      <c r="R503" s="235"/>
      <c r="S503" s="235"/>
      <c r="T503" s="236"/>
      <c r="AT503" s="237" t="s">
        <v>155</v>
      </c>
      <c r="AU503" s="237" t="s">
        <v>88</v>
      </c>
      <c r="AV503" s="15" t="s">
        <v>86</v>
      </c>
      <c r="AW503" s="15" t="s">
        <v>35</v>
      </c>
      <c r="AX503" s="15" t="s">
        <v>78</v>
      </c>
      <c r="AY503" s="237" t="s">
        <v>146</v>
      </c>
    </row>
    <row r="504" spans="1:65" s="13" customFormat="1">
      <c r="B504" s="206"/>
      <c r="C504" s="207"/>
      <c r="D504" s="201" t="s">
        <v>155</v>
      </c>
      <c r="E504" s="208" t="s">
        <v>1</v>
      </c>
      <c r="F504" s="209" t="s">
        <v>530</v>
      </c>
      <c r="G504" s="207"/>
      <c r="H504" s="210">
        <v>4.47</v>
      </c>
      <c r="I504" s="211"/>
      <c r="J504" s="207"/>
      <c r="K504" s="207"/>
      <c r="L504" s="212"/>
      <c r="M504" s="213"/>
      <c r="N504" s="214"/>
      <c r="O504" s="214"/>
      <c r="P504" s="214"/>
      <c r="Q504" s="214"/>
      <c r="R504" s="214"/>
      <c r="S504" s="214"/>
      <c r="T504" s="215"/>
      <c r="AT504" s="216" t="s">
        <v>155</v>
      </c>
      <c r="AU504" s="216" t="s">
        <v>88</v>
      </c>
      <c r="AV504" s="13" t="s">
        <v>88</v>
      </c>
      <c r="AW504" s="13" t="s">
        <v>35</v>
      </c>
      <c r="AX504" s="13" t="s">
        <v>78</v>
      </c>
      <c r="AY504" s="216" t="s">
        <v>146</v>
      </c>
    </row>
    <row r="505" spans="1:65" s="14" customFormat="1">
      <c r="B505" s="217"/>
      <c r="C505" s="218"/>
      <c r="D505" s="201" t="s">
        <v>155</v>
      </c>
      <c r="E505" s="219" t="s">
        <v>1</v>
      </c>
      <c r="F505" s="220" t="s">
        <v>157</v>
      </c>
      <c r="G505" s="218"/>
      <c r="H505" s="221">
        <v>4.47</v>
      </c>
      <c r="I505" s="222"/>
      <c r="J505" s="218"/>
      <c r="K505" s="218"/>
      <c r="L505" s="223"/>
      <c r="M505" s="224"/>
      <c r="N505" s="225"/>
      <c r="O505" s="225"/>
      <c r="P505" s="225"/>
      <c r="Q505" s="225"/>
      <c r="R505" s="225"/>
      <c r="S505" s="225"/>
      <c r="T505" s="226"/>
      <c r="AT505" s="227" t="s">
        <v>155</v>
      </c>
      <c r="AU505" s="227" t="s">
        <v>88</v>
      </c>
      <c r="AV505" s="14" t="s">
        <v>153</v>
      </c>
      <c r="AW505" s="14" t="s">
        <v>35</v>
      </c>
      <c r="AX505" s="14" t="s">
        <v>86</v>
      </c>
      <c r="AY505" s="227" t="s">
        <v>146</v>
      </c>
    </row>
    <row r="506" spans="1:65" s="2" customFormat="1" ht="16.5" customHeight="1">
      <c r="A506" s="34"/>
      <c r="B506" s="35"/>
      <c r="C506" s="187" t="s">
        <v>539</v>
      </c>
      <c r="D506" s="187" t="s">
        <v>149</v>
      </c>
      <c r="E506" s="188" t="s">
        <v>540</v>
      </c>
      <c r="F506" s="189" t="s">
        <v>541</v>
      </c>
      <c r="G506" s="190" t="s">
        <v>163</v>
      </c>
      <c r="H506" s="191">
        <v>4.47</v>
      </c>
      <c r="I506" s="192"/>
      <c r="J506" s="193">
        <f>ROUND(I506*H506,2)</f>
        <v>0</v>
      </c>
      <c r="K506" s="194"/>
      <c r="L506" s="39"/>
      <c r="M506" s="195" t="s">
        <v>1</v>
      </c>
      <c r="N506" s="196" t="s">
        <v>43</v>
      </c>
      <c r="O506" s="71"/>
      <c r="P506" s="197">
        <f>O506*H506</f>
        <v>0</v>
      </c>
      <c r="Q506" s="197">
        <v>0</v>
      </c>
      <c r="R506" s="197">
        <f>Q506*H506</f>
        <v>0</v>
      </c>
      <c r="S506" s="197">
        <v>0</v>
      </c>
      <c r="T506" s="198">
        <f>S506*H506</f>
        <v>0</v>
      </c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R506" s="199" t="s">
        <v>197</v>
      </c>
      <c r="AT506" s="199" t="s">
        <v>149</v>
      </c>
      <c r="AU506" s="199" t="s">
        <v>88</v>
      </c>
      <c r="AY506" s="17" t="s">
        <v>146</v>
      </c>
      <c r="BE506" s="200">
        <f>IF(N506="základní",J506,0)</f>
        <v>0</v>
      </c>
      <c r="BF506" s="200">
        <f>IF(N506="snížená",J506,0)</f>
        <v>0</v>
      </c>
      <c r="BG506" s="200">
        <f>IF(N506="zákl. přenesená",J506,0)</f>
        <v>0</v>
      </c>
      <c r="BH506" s="200">
        <f>IF(N506="sníž. přenesená",J506,0)</f>
        <v>0</v>
      </c>
      <c r="BI506" s="200">
        <f>IF(N506="nulová",J506,0)</f>
        <v>0</v>
      </c>
      <c r="BJ506" s="17" t="s">
        <v>86</v>
      </c>
      <c r="BK506" s="200">
        <f>ROUND(I506*H506,2)</f>
        <v>0</v>
      </c>
      <c r="BL506" s="17" t="s">
        <v>197</v>
      </c>
      <c r="BM506" s="199" t="s">
        <v>542</v>
      </c>
    </row>
    <row r="507" spans="1:65" s="2" customFormat="1">
      <c r="A507" s="34"/>
      <c r="B507" s="35"/>
      <c r="C507" s="36"/>
      <c r="D507" s="201" t="s">
        <v>154</v>
      </c>
      <c r="E507" s="36"/>
      <c r="F507" s="202" t="s">
        <v>541</v>
      </c>
      <c r="G507" s="36"/>
      <c r="H507" s="36"/>
      <c r="I507" s="203"/>
      <c r="J507" s="36"/>
      <c r="K507" s="36"/>
      <c r="L507" s="39"/>
      <c r="M507" s="204"/>
      <c r="N507" s="205"/>
      <c r="O507" s="71"/>
      <c r="P507" s="71"/>
      <c r="Q507" s="71"/>
      <c r="R507" s="71"/>
      <c r="S507" s="71"/>
      <c r="T507" s="72"/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T507" s="17" t="s">
        <v>154</v>
      </c>
      <c r="AU507" s="17" t="s">
        <v>88</v>
      </c>
    </row>
    <row r="508" spans="1:65" s="2" customFormat="1" ht="24.2" customHeight="1">
      <c r="A508" s="34"/>
      <c r="B508" s="35"/>
      <c r="C508" s="187" t="s">
        <v>368</v>
      </c>
      <c r="D508" s="187" t="s">
        <v>149</v>
      </c>
      <c r="E508" s="188" t="s">
        <v>543</v>
      </c>
      <c r="F508" s="189" t="s">
        <v>544</v>
      </c>
      <c r="G508" s="190" t="s">
        <v>163</v>
      </c>
      <c r="H508" s="191">
        <v>3.1</v>
      </c>
      <c r="I508" s="192"/>
      <c r="J508" s="193">
        <f>ROUND(I508*H508,2)</f>
        <v>0</v>
      </c>
      <c r="K508" s="194"/>
      <c r="L508" s="39"/>
      <c r="M508" s="195" t="s">
        <v>1</v>
      </c>
      <c r="N508" s="196" t="s">
        <v>43</v>
      </c>
      <c r="O508" s="71"/>
      <c r="P508" s="197">
        <f>O508*H508</f>
        <v>0</v>
      </c>
      <c r="Q508" s="197">
        <v>0</v>
      </c>
      <c r="R508" s="197">
        <f>Q508*H508</f>
        <v>0</v>
      </c>
      <c r="S508" s="197">
        <v>0</v>
      </c>
      <c r="T508" s="198">
        <f>S508*H508</f>
        <v>0</v>
      </c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R508" s="199" t="s">
        <v>197</v>
      </c>
      <c r="AT508" s="199" t="s">
        <v>149</v>
      </c>
      <c r="AU508" s="199" t="s">
        <v>88</v>
      </c>
      <c r="AY508" s="17" t="s">
        <v>146</v>
      </c>
      <c r="BE508" s="200">
        <f>IF(N508="základní",J508,0)</f>
        <v>0</v>
      </c>
      <c r="BF508" s="200">
        <f>IF(N508="snížená",J508,0)</f>
        <v>0</v>
      </c>
      <c r="BG508" s="200">
        <f>IF(N508="zákl. přenesená",J508,0)</f>
        <v>0</v>
      </c>
      <c r="BH508" s="200">
        <f>IF(N508="sníž. přenesená",J508,0)</f>
        <v>0</v>
      </c>
      <c r="BI508" s="200">
        <f>IF(N508="nulová",J508,0)</f>
        <v>0</v>
      </c>
      <c r="BJ508" s="17" t="s">
        <v>86</v>
      </c>
      <c r="BK508" s="200">
        <f>ROUND(I508*H508,2)</f>
        <v>0</v>
      </c>
      <c r="BL508" s="17" t="s">
        <v>197</v>
      </c>
      <c r="BM508" s="199" t="s">
        <v>545</v>
      </c>
    </row>
    <row r="509" spans="1:65" s="2" customFormat="1" ht="19.5">
      <c r="A509" s="34"/>
      <c r="B509" s="35"/>
      <c r="C509" s="36"/>
      <c r="D509" s="201" t="s">
        <v>154</v>
      </c>
      <c r="E509" s="36"/>
      <c r="F509" s="202" t="s">
        <v>544</v>
      </c>
      <c r="G509" s="36"/>
      <c r="H509" s="36"/>
      <c r="I509" s="203"/>
      <c r="J509" s="36"/>
      <c r="K509" s="36"/>
      <c r="L509" s="39"/>
      <c r="M509" s="204"/>
      <c r="N509" s="205"/>
      <c r="O509" s="71"/>
      <c r="P509" s="71"/>
      <c r="Q509" s="71"/>
      <c r="R509" s="71"/>
      <c r="S509" s="71"/>
      <c r="T509" s="72"/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T509" s="17" t="s">
        <v>154</v>
      </c>
      <c r="AU509" s="17" t="s">
        <v>88</v>
      </c>
    </row>
    <row r="510" spans="1:65" s="15" customFormat="1">
      <c r="B510" s="228"/>
      <c r="C510" s="229"/>
      <c r="D510" s="201" t="s">
        <v>155</v>
      </c>
      <c r="E510" s="230" t="s">
        <v>1</v>
      </c>
      <c r="F510" s="231" t="s">
        <v>529</v>
      </c>
      <c r="G510" s="229"/>
      <c r="H510" s="230" t="s">
        <v>1</v>
      </c>
      <c r="I510" s="232"/>
      <c r="J510" s="229"/>
      <c r="K510" s="229"/>
      <c r="L510" s="233"/>
      <c r="M510" s="234"/>
      <c r="N510" s="235"/>
      <c r="O510" s="235"/>
      <c r="P510" s="235"/>
      <c r="Q510" s="235"/>
      <c r="R510" s="235"/>
      <c r="S510" s="235"/>
      <c r="T510" s="236"/>
      <c r="AT510" s="237" t="s">
        <v>155</v>
      </c>
      <c r="AU510" s="237" t="s">
        <v>88</v>
      </c>
      <c r="AV510" s="15" t="s">
        <v>86</v>
      </c>
      <c r="AW510" s="15" t="s">
        <v>35</v>
      </c>
      <c r="AX510" s="15" t="s">
        <v>78</v>
      </c>
      <c r="AY510" s="237" t="s">
        <v>146</v>
      </c>
    </row>
    <row r="511" spans="1:65" s="13" customFormat="1">
      <c r="B511" s="206"/>
      <c r="C511" s="207"/>
      <c r="D511" s="201" t="s">
        <v>155</v>
      </c>
      <c r="E511" s="208" t="s">
        <v>1</v>
      </c>
      <c r="F511" s="209" t="s">
        <v>546</v>
      </c>
      <c r="G511" s="207"/>
      <c r="H511" s="210">
        <v>3.1</v>
      </c>
      <c r="I511" s="211"/>
      <c r="J511" s="207"/>
      <c r="K511" s="207"/>
      <c r="L511" s="212"/>
      <c r="M511" s="213"/>
      <c r="N511" s="214"/>
      <c r="O511" s="214"/>
      <c r="P511" s="214"/>
      <c r="Q511" s="214"/>
      <c r="R511" s="214"/>
      <c r="S511" s="214"/>
      <c r="T511" s="215"/>
      <c r="AT511" s="216" t="s">
        <v>155</v>
      </c>
      <c r="AU511" s="216" t="s">
        <v>88</v>
      </c>
      <c r="AV511" s="13" t="s">
        <v>88</v>
      </c>
      <c r="AW511" s="13" t="s">
        <v>35</v>
      </c>
      <c r="AX511" s="13" t="s">
        <v>78</v>
      </c>
      <c r="AY511" s="216" t="s">
        <v>146</v>
      </c>
    </row>
    <row r="512" spans="1:65" s="14" customFormat="1">
      <c r="B512" s="217"/>
      <c r="C512" s="218"/>
      <c r="D512" s="201" t="s">
        <v>155</v>
      </c>
      <c r="E512" s="219" t="s">
        <v>1</v>
      </c>
      <c r="F512" s="220" t="s">
        <v>157</v>
      </c>
      <c r="G512" s="218"/>
      <c r="H512" s="221">
        <v>3.1</v>
      </c>
      <c r="I512" s="222"/>
      <c r="J512" s="218"/>
      <c r="K512" s="218"/>
      <c r="L512" s="223"/>
      <c r="M512" s="224"/>
      <c r="N512" s="225"/>
      <c r="O512" s="225"/>
      <c r="P512" s="225"/>
      <c r="Q512" s="225"/>
      <c r="R512" s="225"/>
      <c r="S512" s="225"/>
      <c r="T512" s="226"/>
      <c r="AT512" s="227" t="s">
        <v>155</v>
      </c>
      <c r="AU512" s="227" t="s">
        <v>88</v>
      </c>
      <c r="AV512" s="14" t="s">
        <v>153</v>
      </c>
      <c r="AW512" s="14" t="s">
        <v>35</v>
      </c>
      <c r="AX512" s="14" t="s">
        <v>86</v>
      </c>
      <c r="AY512" s="227" t="s">
        <v>146</v>
      </c>
    </row>
    <row r="513" spans="1:65" s="2" customFormat="1" ht="24.2" customHeight="1">
      <c r="A513" s="34"/>
      <c r="B513" s="35"/>
      <c r="C513" s="187" t="s">
        <v>547</v>
      </c>
      <c r="D513" s="187" t="s">
        <v>149</v>
      </c>
      <c r="E513" s="188" t="s">
        <v>548</v>
      </c>
      <c r="F513" s="189" t="s">
        <v>549</v>
      </c>
      <c r="G513" s="190" t="s">
        <v>163</v>
      </c>
      <c r="H513" s="191">
        <v>3.1</v>
      </c>
      <c r="I513" s="192"/>
      <c r="J513" s="193">
        <f>ROUND(I513*H513,2)</f>
        <v>0</v>
      </c>
      <c r="K513" s="194"/>
      <c r="L513" s="39"/>
      <c r="M513" s="195" t="s">
        <v>1</v>
      </c>
      <c r="N513" s="196" t="s">
        <v>43</v>
      </c>
      <c r="O513" s="71"/>
      <c r="P513" s="197">
        <f>O513*H513</f>
        <v>0</v>
      </c>
      <c r="Q513" s="197">
        <v>0</v>
      </c>
      <c r="R513" s="197">
        <f>Q513*H513</f>
        <v>0</v>
      </c>
      <c r="S513" s="197">
        <v>0</v>
      </c>
      <c r="T513" s="198">
        <f>S513*H513</f>
        <v>0</v>
      </c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R513" s="199" t="s">
        <v>197</v>
      </c>
      <c r="AT513" s="199" t="s">
        <v>149</v>
      </c>
      <c r="AU513" s="199" t="s">
        <v>88</v>
      </c>
      <c r="AY513" s="17" t="s">
        <v>146</v>
      </c>
      <c r="BE513" s="200">
        <f>IF(N513="základní",J513,0)</f>
        <v>0</v>
      </c>
      <c r="BF513" s="200">
        <f>IF(N513="snížená",J513,0)</f>
        <v>0</v>
      </c>
      <c r="BG513" s="200">
        <f>IF(N513="zákl. přenesená",J513,0)</f>
        <v>0</v>
      </c>
      <c r="BH513" s="200">
        <f>IF(N513="sníž. přenesená",J513,0)</f>
        <v>0</v>
      </c>
      <c r="BI513" s="200">
        <f>IF(N513="nulová",J513,0)</f>
        <v>0</v>
      </c>
      <c r="BJ513" s="17" t="s">
        <v>86</v>
      </c>
      <c r="BK513" s="200">
        <f>ROUND(I513*H513,2)</f>
        <v>0</v>
      </c>
      <c r="BL513" s="17" t="s">
        <v>197</v>
      </c>
      <c r="BM513" s="199" t="s">
        <v>550</v>
      </c>
    </row>
    <row r="514" spans="1:65" s="2" customFormat="1">
      <c r="A514" s="34"/>
      <c r="B514" s="35"/>
      <c r="C514" s="36"/>
      <c r="D514" s="201" t="s">
        <v>154</v>
      </c>
      <c r="E514" s="36"/>
      <c r="F514" s="202" t="s">
        <v>549</v>
      </c>
      <c r="G514" s="36"/>
      <c r="H514" s="36"/>
      <c r="I514" s="203"/>
      <c r="J514" s="36"/>
      <c r="K514" s="36"/>
      <c r="L514" s="39"/>
      <c r="M514" s="204"/>
      <c r="N514" s="205"/>
      <c r="O514" s="71"/>
      <c r="P514" s="71"/>
      <c r="Q514" s="71"/>
      <c r="R514" s="71"/>
      <c r="S514" s="71"/>
      <c r="T514" s="72"/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T514" s="17" t="s">
        <v>154</v>
      </c>
      <c r="AU514" s="17" t="s">
        <v>88</v>
      </c>
    </row>
    <row r="515" spans="1:65" s="2" customFormat="1" ht="16.5" customHeight="1">
      <c r="A515" s="34"/>
      <c r="B515" s="35"/>
      <c r="C515" s="187" t="s">
        <v>372</v>
      </c>
      <c r="D515" s="187" t="s">
        <v>149</v>
      </c>
      <c r="E515" s="188" t="s">
        <v>551</v>
      </c>
      <c r="F515" s="189" t="s">
        <v>552</v>
      </c>
      <c r="G515" s="190" t="s">
        <v>163</v>
      </c>
      <c r="H515" s="191">
        <v>3.1</v>
      </c>
      <c r="I515" s="192"/>
      <c r="J515" s="193">
        <f>ROUND(I515*H515,2)</f>
        <v>0</v>
      </c>
      <c r="K515" s="194"/>
      <c r="L515" s="39"/>
      <c r="M515" s="195" t="s">
        <v>1</v>
      </c>
      <c r="N515" s="196" t="s">
        <v>43</v>
      </c>
      <c r="O515" s="71"/>
      <c r="P515" s="197">
        <f>O515*H515</f>
        <v>0</v>
      </c>
      <c r="Q515" s="197">
        <v>0</v>
      </c>
      <c r="R515" s="197">
        <f>Q515*H515</f>
        <v>0</v>
      </c>
      <c r="S515" s="197">
        <v>0</v>
      </c>
      <c r="T515" s="198">
        <f>S515*H515</f>
        <v>0</v>
      </c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R515" s="199" t="s">
        <v>197</v>
      </c>
      <c r="AT515" s="199" t="s">
        <v>149</v>
      </c>
      <c r="AU515" s="199" t="s">
        <v>88</v>
      </c>
      <c r="AY515" s="17" t="s">
        <v>146</v>
      </c>
      <c r="BE515" s="200">
        <f>IF(N515="základní",J515,0)</f>
        <v>0</v>
      </c>
      <c r="BF515" s="200">
        <f>IF(N515="snížená",J515,0)</f>
        <v>0</v>
      </c>
      <c r="BG515" s="200">
        <f>IF(N515="zákl. přenesená",J515,0)</f>
        <v>0</v>
      </c>
      <c r="BH515" s="200">
        <f>IF(N515="sníž. přenesená",J515,0)</f>
        <v>0</v>
      </c>
      <c r="BI515" s="200">
        <f>IF(N515="nulová",J515,0)</f>
        <v>0</v>
      </c>
      <c r="BJ515" s="17" t="s">
        <v>86</v>
      </c>
      <c r="BK515" s="200">
        <f>ROUND(I515*H515,2)</f>
        <v>0</v>
      </c>
      <c r="BL515" s="17" t="s">
        <v>197</v>
      </c>
      <c r="BM515" s="199" t="s">
        <v>553</v>
      </c>
    </row>
    <row r="516" spans="1:65" s="2" customFormat="1">
      <c r="A516" s="34"/>
      <c r="B516" s="35"/>
      <c r="C516" s="36"/>
      <c r="D516" s="201" t="s">
        <v>154</v>
      </c>
      <c r="E516" s="36"/>
      <c r="F516" s="202" t="s">
        <v>552</v>
      </c>
      <c r="G516" s="36"/>
      <c r="H516" s="36"/>
      <c r="I516" s="203"/>
      <c r="J516" s="36"/>
      <c r="K516" s="36"/>
      <c r="L516" s="39"/>
      <c r="M516" s="204"/>
      <c r="N516" s="205"/>
      <c r="O516" s="71"/>
      <c r="P516" s="71"/>
      <c r="Q516" s="71"/>
      <c r="R516" s="71"/>
      <c r="S516" s="71"/>
      <c r="T516" s="72"/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T516" s="17" t="s">
        <v>154</v>
      </c>
      <c r="AU516" s="17" t="s">
        <v>88</v>
      </c>
    </row>
    <row r="517" spans="1:65" s="2" customFormat="1" ht="16.5" customHeight="1">
      <c r="A517" s="34"/>
      <c r="B517" s="35"/>
      <c r="C517" s="187" t="s">
        <v>554</v>
      </c>
      <c r="D517" s="187" t="s">
        <v>149</v>
      </c>
      <c r="E517" s="188" t="s">
        <v>555</v>
      </c>
      <c r="F517" s="189" t="s">
        <v>556</v>
      </c>
      <c r="G517" s="190" t="s">
        <v>163</v>
      </c>
      <c r="H517" s="191">
        <v>3.1</v>
      </c>
      <c r="I517" s="192"/>
      <c r="J517" s="193">
        <f>ROUND(I517*H517,2)</f>
        <v>0</v>
      </c>
      <c r="K517" s="194"/>
      <c r="L517" s="39"/>
      <c r="M517" s="195" t="s">
        <v>1</v>
      </c>
      <c r="N517" s="196" t="s">
        <v>43</v>
      </c>
      <c r="O517" s="71"/>
      <c r="P517" s="197">
        <f>O517*H517</f>
        <v>0</v>
      </c>
      <c r="Q517" s="197">
        <v>0</v>
      </c>
      <c r="R517" s="197">
        <f>Q517*H517</f>
        <v>0</v>
      </c>
      <c r="S517" s="197">
        <v>0</v>
      </c>
      <c r="T517" s="198">
        <f>S517*H517</f>
        <v>0</v>
      </c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R517" s="199" t="s">
        <v>197</v>
      </c>
      <c r="AT517" s="199" t="s">
        <v>149</v>
      </c>
      <c r="AU517" s="199" t="s">
        <v>88</v>
      </c>
      <c r="AY517" s="17" t="s">
        <v>146</v>
      </c>
      <c r="BE517" s="200">
        <f>IF(N517="základní",J517,0)</f>
        <v>0</v>
      </c>
      <c r="BF517" s="200">
        <f>IF(N517="snížená",J517,0)</f>
        <v>0</v>
      </c>
      <c r="BG517" s="200">
        <f>IF(N517="zákl. přenesená",J517,0)</f>
        <v>0</v>
      </c>
      <c r="BH517" s="200">
        <f>IF(N517="sníž. přenesená",J517,0)</f>
        <v>0</v>
      </c>
      <c r="BI517" s="200">
        <f>IF(N517="nulová",J517,0)</f>
        <v>0</v>
      </c>
      <c r="BJ517" s="17" t="s">
        <v>86</v>
      </c>
      <c r="BK517" s="200">
        <f>ROUND(I517*H517,2)</f>
        <v>0</v>
      </c>
      <c r="BL517" s="17" t="s">
        <v>197</v>
      </c>
      <c r="BM517" s="199" t="s">
        <v>557</v>
      </c>
    </row>
    <row r="518" spans="1:65" s="2" customFormat="1">
      <c r="A518" s="34"/>
      <c r="B518" s="35"/>
      <c r="C518" s="36"/>
      <c r="D518" s="201" t="s">
        <v>154</v>
      </c>
      <c r="E518" s="36"/>
      <c r="F518" s="202" t="s">
        <v>556</v>
      </c>
      <c r="G518" s="36"/>
      <c r="H518" s="36"/>
      <c r="I518" s="203"/>
      <c r="J518" s="36"/>
      <c r="K518" s="36"/>
      <c r="L518" s="39"/>
      <c r="M518" s="204"/>
      <c r="N518" s="205"/>
      <c r="O518" s="71"/>
      <c r="P518" s="71"/>
      <c r="Q518" s="71"/>
      <c r="R518" s="71"/>
      <c r="S518" s="71"/>
      <c r="T518" s="72"/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T518" s="17" t="s">
        <v>154</v>
      </c>
      <c r="AU518" s="17" t="s">
        <v>88</v>
      </c>
    </row>
    <row r="519" spans="1:65" s="2" customFormat="1" ht="24.2" customHeight="1">
      <c r="A519" s="34"/>
      <c r="B519" s="35"/>
      <c r="C519" s="187" t="s">
        <v>380</v>
      </c>
      <c r="D519" s="187" t="s">
        <v>149</v>
      </c>
      <c r="E519" s="188" t="s">
        <v>558</v>
      </c>
      <c r="F519" s="189" t="s">
        <v>559</v>
      </c>
      <c r="G519" s="190" t="s">
        <v>180</v>
      </c>
      <c r="H519" s="191">
        <v>1.78</v>
      </c>
      <c r="I519" s="192"/>
      <c r="J519" s="193">
        <f>ROUND(I519*H519,2)</f>
        <v>0</v>
      </c>
      <c r="K519" s="194"/>
      <c r="L519" s="39"/>
      <c r="M519" s="195" t="s">
        <v>1</v>
      </c>
      <c r="N519" s="196" t="s">
        <v>43</v>
      </c>
      <c r="O519" s="71"/>
      <c r="P519" s="197">
        <f>O519*H519</f>
        <v>0</v>
      </c>
      <c r="Q519" s="197">
        <v>0</v>
      </c>
      <c r="R519" s="197">
        <f>Q519*H519</f>
        <v>0</v>
      </c>
      <c r="S519" s="197">
        <v>0</v>
      </c>
      <c r="T519" s="198">
        <f>S519*H519</f>
        <v>0</v>
      </c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R519" s="199" t="s">
        <v>197</v>
      </c>
      <c r="AT519" s="199" t="s">
        <v>149</v>
      </c>
      <c r="AU519" s="199" t="s">
        <v>88</v>
      </c>
      <c r="AY519" s="17" t="s">
        <v>146</v>
      </c>
      <c r="BE519" s="200">
        <f>IF(N519="základní",J519,0)</f>
        <v>0</v>
      </c>
      <c r="BF519" s="200">
        <f>IF(N519="snížená",J519,0)</f>
        <v>0</v>
      </c>
      <c r="BG519" s="200">
        <f>IF(N519="zákl. přenesená",J519,0)</f>
        <v>0</v>
      </c>
      <c r="BH519" s="200">
        <f>IF(N519="sníž. přenesená",J519,0)</f>
        <v>0</v>
      </c>
      <c r="BI519" s="200">
        <f>IF(N519="nulová",J519,0)</f>
        <v>0</v>
      </c>
      <c r="BJ519" s="17" t="s">
        <v>86</v>
      </c>
      <c r="BK519" s="200">
        <f>ROUND(I519*H519,2)</f>
        <v>0</v>
      </c>
      <c r="BL519" s="17" t="s">
        <v>197</v>
      </c>
      <c r="BM519" s="199" t="s">
        <v>560</v>
      </c>
    </row>
    <row r="520" spans="1:65" s="2" customFormat="1" ht="19.5">
      <c r="A520" s="34"/>
      <c r="B520" s="35"/>
      <c r="C520" s="36"/>
      <c r="D520" s="201" t="s">
        <v>154</v>
      </c>
      <c r="E520" s="36"/>
      <c r="F520" s="202" t="s">
        <v>559</v>
      </c>
      <c r="G520" s="36"/>
      <c r="H520" s="36"/>
      <c r="I520" s="203"/>
      <c r="J520" s="36"/>
      <c r="K520" s="36"/>
      <c r="L520" s="39"/>
      <c r="M520" s="204"/>
      <c r="N520" s="205"/>
      <c r="O520" s="71"/>
      <c r="P520" s="71"/>
      <c r="Q520" s="71"/>
      <c r="R520" s="71"/>
      <c r="S520" s="71"/>
      <c r="T520" s="72"/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T520" s="17" t="s">
        <v>154</v>
      </c>
      <c r="AU520" s="17" t="s">
        <v>88</v>
      </c>
    </row>
    <row r="521" spans="1:65" s="13" customFormat="1">
      <c r="B521" s="206"/>
      <c r="C521" s="207"/>
      <c r="D521" s="201" t="s">
        <v>155</v>
      </c>
      <c r="E521" s="208" t="s">
        <v>1</v>
      </c>
      <c r="F521" s="209" t="s">
        <v>561</v>
      </c>
      <c r="G521" s="207"/>
      <c r="H521" s="210">
        <v>1.78</v>
      </c>
      <c r="I521" s="211"/>
      <c r="J521" s="207"/>
      <c r="K521" s="207"/>
      <c r="L521" s="212"/>
      <c r="M521" s="213"/>
      <c r="N521" s="214"/>
      <c r="O521" s="214"/>
      <c r="P521" s="214"/>
      <c r="Q521" s="214"/>
      <c r="R521" s="214"/>
      <c r="S521" s="214"/>
      <c r="T521" s="215"/>
      <c r="AT521" s="216" t="s">
        <v>155</v>
      </c>
      <c r="AU521" s="216" t="s">
        <v>88</v>
      </c>
      <c r="AV521" s="13" t="s">
        <v>88</v>
      </c>
      <c r="AW521" s="13" t="s">
        <v>35</v>
      </c>
      <c r="AX521" s="13" t="s">
        <v>78</v>
      </c>
      <c r="AY521" s="216" t="s">
        <v>146</v>
      </c>
    </row>
    <row r="522" spans="1:65" s="14" customFormat="1">
      <c r="B522" s="217"/>
      <c r="C522" s="218"/>
      <c r="D522" s="201" t="s">
        <v>155</v>
      </c>
      <c r="E522" s="219" t="s">
        <v>1</v>
      </c>
      <c r="F522" s="220" t="s">
        <v>157</v>
      </c>
      <c r="G522" s="218"/>
      <c r="H522" s="221">
        <v>1.78</v>
      </c>
      <c r="I522" s="222"/>
      <c r="J522" s="218"/>
      <c r="K522" s="218"/>
      <c r="L522" s="223"/>
      <c r="M522" s="224"/>
      <c r="N522" s="225"/>
      <c r="O522" s="225"/>
      <c r="P522" s="225"/>
      <c r="Q522" s="225"/>
      <c r="R522" s="225"/>
      <c r="S522" s="225"/>
      <c r="T522" s="226"/>
      <c r="AT522" s="227" t="s">
        <v>155</v>
      </c>
      <c r="AU522" s="227" t="s">
        <v>88</v>
      </c>
      <c r="AV522" s="14" t="s">
        <v>153</v>
      </c>
      <c r="AW522" s="14" t="s">
        <v>35</v>
      </c>
      <c r="AX522" s="14" t="s">
        <v>86</v>
      </c>
      <c r="AY522" s="227" t="s">
        <v>146</v>
      </c>
    </row>
    <row r="523" spans="1:65" s="2" customFormat="1" ht="24.2" customHeight="1">
      <c r="A523" s="34"/>
      <c r="B523" s="35"/>
      <c r="C523" s="187" t="s">
        <v>562</v>
      </c>
      <c r="D523" s="187" t="s">
        <v>149</v>
      </c>
      <c r="E523" s="188" t="s">
        <v>563</v>
      </c>
      <c r="F523" s="189" t="s">
        <v>564</v>
      </c>
      <c r="G523" s="190" t="s">
        <v>152</v>
      </c>
      <c r="H523" s="191">
        <v>1</v>
      </c>
      <c r="I523" s="192"/>
      <c r="J523" s="193">
        <f>ROUND(I523*H523,2)</f>
        <v>0</v>
      </c>
      <c r="K523" s="194"/>
      <c r="L523" s="39"/>
      <c r="M523" s="195" t="s">
        <v>1</v>
      </c>
      <c r="N523" s="196" t="s">
        <v>43</v>
      </c>
      <c r="O523" s="71"/>
      <c r="P523" s="197">
        <f>O523*H523</f>
        <v>0</v>
      </c>
      <c r="Q523" s="197">
        <v>0</v>
      </c>
      <c r="R523" s="197">
        <f>Q523*H523</f>
        <v>0</v>
      </c>
      <c r="S523" s="197">
        <v>0</v>
      </c>
      <c r="T523" s="198">
        <f>S523*H523</f>
        <v>0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199" t="s">
        <v>197</v>
      </c>
      <c r="AT523" s="199" t="s">
        <v>149</v>
      </c>
      <c r="AU523" s="199" t="s">
        <v>88</v>
      </c>
      <c r="AY523" s="17" t="s">
        <v>146</v>
      </c>
      <c r="BE523" s="200">
        <f>IF(N523="základní",J523,0)</f>
        <v>0</v>
      </c>
      <c r="BF523" s="200">
        <f>IF(N523="snížená",J523,0)</f>
        <v>0</v>
      </c>
      <c r="BG523" s="200">
        <f>IF(N523="zákl. přenesená",J523,0)</f>
        <v>0</v>
      </c>
      <c r="BH523" s="200">
        <f>IF(N523="sníž. přenesená",J523,0)</f>
        <v>0</v>
      </c>
      <c r="BI523" s="200">
        <f>IF(N523="nulová",J523,0)</f>
        <v>0</v>
      </c>
      <c r="BJ523" s="17" t="s">
        <v>86</v>
      </c>
      <c r="BK523" s="200">
        <f>ROUND(I523*H523,2)</f>
        <v>0</v>
      </c>
      <c r="BL523" s="17" t="s">
        <v>197</v>
      </c>
      <c r="BM523" s="199" t="s">
        <v>565</v>
      </c>
    </row>
    <row r="524" spans="1:65" s="2" customFormat="1" ht="19.5">
      <c r="A524" s="34"/>
      <c r="B524" s="35"/>
      <c r="C524" s="36"/>
      <c r="D524" s="201" t="s">
        <v>154</v>
      </c>
      <c r="E524" s="36"/>
      <c r="F524" s="202" t="s">
        <v>564</v>
      </c>
      <c r="G524" s="36"/>
      <c r="H524" s="36"/>
      <c r="I524" s="203"/>
      <c r="J524" s="36"/>
      <c r="K524" s="36"/>
      <c r="L524" s="39"/>
      <c r="M524" s="204"/>
      <c r="N524" s="205"/>
      <c r="O524" s="71"/>
      <c r="P524" s="71"/>
      <c r="Q524" s="71"/>
      <c r="R524" s="71"/>
      <c r="S524" s="71"/>
      <c r="T524" s="72"/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T524" s="17" t="s">
        <v>154</v>
      </c>
      <c r="AU524" s="17" t="s">
        <v>88</v>
      </c>
    </row>
    <row r="525" spans="1:65" s="15" customFormat="1">
      <c r="B525" s="228"/>
      <c r="C525" s="229"/>
      <c r="D525" s="201" t="s">
        <v>155</v>
      </c>
      <c r="E525" s="230" t="s">
        <v>1</v>
      </c>
      <c r="F525" s="231" t="s">
        <v>529</v>
      </c>
      <c r="G525" s="229"/>
      <c r="H525" s="230" t="s">
        <v>1</v>
      </c>
      <c r="I525" s="232"/>
      <c r="J525" s="229"/>
      <c r="K525" s="229"/>
      <c r="L525" s="233"/>
      <c r="M525" s="234"/>
      <c r="N525" s="235"/>
      <c r="O525" s="235"/>
      <c r="P525" s="235"/>
      <c r="Q525" s="235"/>
      <c r="R525" s="235"/>
      <c r="S525" s="235"/>
      <c r="T525" s="236"/>
      <c r="AT525" s="237" t="s">
        <v>155</v>
      </c>
      <c r="AU525" s="237" t="s">
        <v>88</v>
      </c>
      <c r="AV525" s="15" t="s">
        <v>86</v>
      </c>
      <c r="AW525" s="15" t="s">
        <v>35</v>
      </c>
      <c r="AX525" s="15" t="s">
        <v>78</v>
      </c>
      <c r="AY525" s="237" t="s">
        <v>146</v>
      </c>
    </row>
    <row r="526" spans="1:65" s="13" customFormat="1">
      <c r="B526" s="206"/>
      <c r="C526" s="207"/>
      <c r="D526" s="201" t="s">
        <v>155</v>
      </c>
      <c r="E526" s="208" t="s">
        <v>1</v>
      </c>
      <c r="F526" s="209" t="s">
        <v>566</v>
      </c>
      <c r="G526" s="207"/>
      <c r="H526" s="210">
        <v>1</v>
      </c>
      <c r="I526" s="211"/>
      <c r="J526" s="207"/>
      <c r="K526" s="207"/>
      <c r="L526" s="212"/>
      <c r="M526" s="213"/>
      <c r="N526" s="214"/>
      <c r="O526" s="214"/>
      <c r="P526" s="214"/>
      <c r="Q526" s="214"/>
      <c r="R526" s="214"/>
      <c r="S526" s="214"/>
      <c r="T526" s="215"/>
      <c r="AT526" s="216" t="s">
        <v>155</v>
      </c>
      <c r="AU526" s="216" t="s">
        <v>88</v>
      </c>
      <c r="AV526" s="13" t="s">
        <v>88</v>
      </c>
      <c r="AW526" s="13" t="s">
        <v>35</v>
      </c>
      <c r="AX526" s="13" t="s">
        <v>78</v>
      </c>
      <c r="AY526" s="216" t="s">
        <v>146</v>
      </c>
    </row>
    <row r="527" spans="1:65" s="14" customFormat="1">
      <c r="B527" s="217"/>
      <c r="C527" s="218"/>
      <c r="D527" s="201" t="s">
        <v>155</v>
      </c>
      <c r="E527" s="219" t="s">
        <v>1</v>
      </c>
      <c r="F527" s="220" t="s">
        <v>157</v>
      </c>
      <c r="G527" s="218"/>
      <c r="H527" s="221">
        <v>1</v>
      </c>
      <c r="I527" s="222"/>
      <c r="J527" s="218"/>
      <c r="K527" s="218"/>
      <c r="L527" s="223"/>
      <c r="M527" s="224"/>
      <c r="N527" s="225"/>
      <c r="O527" s="225"/>
      <c r="P527" s="225"/>
      <c r="Q527" s="225"/>
      <c r="R527" s="225"/>
      <c r="S527" s="225"/>
      <c r="T527" s="226"/>
      <c r="AT527" s="227" t="s">
        <v>155</v>
      </c>
      <c r="AU527" s="227" t="s">
        <v>88</v>
      </c>
      <c r="AV527" s="14" t="s">
        <v>153</v>
      </c>
      <c r="AW527" s="14" t="s">
        <v>35</v>
      </c>
      <c r="AX527" s="14" t="s">
        <v>86</v>
      </c>
      <c r="AY527" s="227" t="s">
        <v>146</v>
      </c>
    </row>
    <row r="528" spans="1:65" s="2" customFormat="1" ht="16.5" customHeight="1">
      <c r="A528" s="34"/>
      <c r="B528" s="35"/>
      <c r="C528" s="238" t="s">
        <v>383</v>
      </c>
      <c r="D528" s="238" t="s">
        <v>266</v>
      </c>
      <c r="E528" s="239" t="s">
        <v>567</v>
      </c>
      <c r="F528" s="240" t="s">
        <v>568</v>
      </c>
      <c r="G528" s="241" t="s">
        <v>152</v>
      </c>
      <c r="H528" s="242">
        <v>1</v>
      </c>
      <c r="I528" s="243"/>
      <c r="J528" s="244">
        <f>ROUND(I528*H528,2)</f>
        <v>0</v>
      </c>
      <c r="K528" s="245"/>
      <c r="L528" s="246"/>
      <c r="M528" s="247" t="s">
        <v>1</v>
      </c>
      <c r="N528" s="248" t="s">
        <v>43</v>
      </c>
      <c r="O528" s="71"/>
      <c r="P528" s="197">
        <f>O528*H528</f>
        <v>0</v>
      </c>
      <c r="Q528" s="197">
        <v>0</v>
      </c>
      <c r="R528" s="197">
        <f>Q528*H528</f>
        <v>0</v>
      </c>
      <c r="S528" s="197">
        <v>0</v>
      </c>
      <c r="T528" s="198">
        <f>S528*H528</f>
        <v>0</v>
      </c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R528" s="199" t="s">
        <v>256</v>
      </c>
      <c r="AT528" s="199" t="s">
        <v>266</v>
      </c>
      <c r="AU528" s="199" t="s">
        <v>88</v>
      </c>
      <c r="AY528" s="17" t="s">
        <v>146</v>
      </c>
      <c r="BE528" s="200">
        <f>IF(N528="základní",J528,0)</f>
        <v>0</v>
      </c>
      <c r="BF528" s="200">
        <f>IF(N528="snížená",J528,0)</f>
        <v>0</v>
      </c>
      <c r="BG528" s="200">
        <f>IF(N528="zákl. přenesená",J528,0)</f>
        <v>0</v>
      </c>
      <c r="BH528" s="200">
        <f>IF(N528="sníž. přenesená",J528,0)</f>
        <v>0</v>
      </c>
      <c r="BI528" s="200">
        <f>IF(N528="nulová",J528,0)</f>
        <v>0</v>
      </c>
      <c r="BJ528" s="17" t="s">
        <v>86</v>
      </c>
      <c r="BK528" s="200">
        <f>ROUND(I528*H528,2)</f>
        <v>0</v>
      </c>
      <c r="BL528" s="17" t="s">
        <v>197</v>
      </c>
      <c r="BM528" s="199" t="s">
        <v>569</v>
      </c>
    </row>
    <row r="529" spans="1:65" s="2" customFormat="1">
      <c r="A529" s="34"/>
      <c r="B529" s="35"/>
      <c r="C529" s="36"/>
      <c r="D529" s="201" t="s">
        <v>154</v>
      </c>
      <c r="E529" s="36"/>
      <c r="F529" s="202" t="s">
        <v>568</v>
      </c>
      <c r="G529" s="36"/>
      <c r="H529" s="36"/>
      <c r="I529" s="203"/>
      <c r="J529" s="36"/>
      <c r="K529" s="36"/>
      <c r="L529" s="39"/>
      <c r="M529" s="204"/>
      <c r="N529" s="205"/>
      <c r="O529" s="71"/>
      <c r="P529" s="71"/>
      <c r="Q529" s="71"/>
      <c r="R529" s="71"/>
      <c r="S529" s="71"/>
      <c r="T529" s="72"/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T529" s="17" t="s">
        <v>154</v>
      </c>
      <c r="AU529" s="17" t="s">
        <v>88</v>
      </c>
    </row>
    <row r="530" spans="1:65" s="15" customFormat="1">
      <c r="B530" s="228"/>
      <c r="C530" s="229"/>
      <c r="D530" s="201" t="s">
        <v>155</v>
      </c>
      <c r="E530" s="230" t="s">
        <v>1</v>
      </c>
      <c r="F530" s="231" t="s">
        <v>529</v>
      </c>
      <c r="G530" s="229"/>
      <c r="H530" s="230" t="s">
        <v>1</v>
      </c>
      <c r="I530" s="232"/>
      <c r="J530" s="229"/>
      <c r="K530" s="229"/>
      <c r="L530" s="233"/>
      <c r="M530" s="234"/>
      <c r="N530" s="235"/>
      <c r="O530" s="235"/>
      <c r="P530" s="235"/>
      <c r="Q530" s="235"/>
      <c r="R530" s="235"/>
      <c r="S530" s="235"/>
      <c r="T530" s="236"/>
      <c r="AT530" s="237" t="s">
        <v>155</v>
      </c>
      <c r="AU530" s="237" t="s">
        <v>88</v>
      </c>
      <c r="AV530" s="15" t="s">
        <v>86</v>
      </c>
      <c r="AW530" s="15" t="s">
        <v>35</v>
      </c>
      <c r="AX530" s="15" t="s">
        <v>78</v>
      </c>
      <c r="AY530" s="237" t="s">
        <v>146</v>
      </c>
    </row>
    <row r="531" spans="1:65" s="13" customFormat="1">
      <c r="B531" s="206"/>
      <c r="C531" s="207"/>
      <c r="D531" s="201" t="s">
        <v>155</v>
      </c>
      <c r="E531" s="208" t="s">
        <v>1</v>
      </c>
      <c r="F531" s="209" t="s">
        <v>566</v>
      </c>
      <c r="G531" s="207"/>
      <c r="H531" s="210">
        <v>1</v>
      </c>
      <c r="I531" s="211"/>
      <c r="J531" s="207"/>
      <c r="K531" s="207"/>
      <c r="L531" s="212"/>
      <c r="M531" s="213"/>
      <c r="N531" s="214"/>
      <c r="O531" s="214"/>
      <c r="P531" s="214"/>
      <c r="Q531" s="214"/>
      <c r="R531" s="214"/>
      <c r="S531" s="214"/>
      <c r="T531" s="215"/>
      <c r="AT531" s="216" t="s">
        <v>155</v>
      </c>
      <c r="AU531" s="216" t="s">
        <v>88</v>
      </c>
      <c r="AV531" s="13" t="s">
        <v>88</v>
      </c>
      <c r="AW531" s="13" t="s">
        <v>35</v>
      </c>
      <c r="AX531" s="13" t="s">
        <v>78</v>
      </c>
      <c r="AY531" s="216" t="s">
        <v>146</v>
      </c>
    </row>
    <row r="532" spans="1:65" s="14" customFormat="1">
      <c r="B532" s="217"/>
      <c r="C532" s="218"/>
      <c r="D532" s="201" t="s">
        <v>155</v>
      </c>
      <c r="E532" s="219" t="s">
        <v>1</v>
      </c>
      <c r="F532" s="220" t="s">
        <v>157</v>
      </c>
      <c r="G532" s="218"/>
      <c r="H532" s="221">
        <v>1</v>
      </c>
      <c r="I532" s="222"/>
      <c r="J532" s="218"/>
      <c r="K532" s="218"/>
      <c r="L532" s="223"/>
      <c r="M532" s="224"/>
      <c r="N532" s="225"/>
      <c r="O532" s="225"/>
      <c r="P532" s="225"/>
      <c r="Q532" s="225"/>
      <c r="R532" s="225"/>
      <c r="S532" s="225"/>
      <c r="T532" s="226"/>
      <c r="AT532" s="227" t="s">
        <v>155</v>
      </c>
      <c r="AU532" s="227" t="s">
        <v>88</v>
      </c>
      <c r="AV532" s="14" t="s">
        <v>153</v>
      </c>
      <c r="AW532" s="14" t="s">
        <v>35</v>
      </c>
      <c r="AX532" s="14" t="s">
        <v>86</v>
      </c>
      <c r="AY532" s="227" t="s">
        <v>146</v>
      </c>
    </row>
    <row r="533" spans="1:65" s="2" customFormat="1" ht="37.9" customHeight="1">
      <c r="A533" s="34"/>
      <c r="B533" s="35"/>
      <c r="C533" s="187" t="s">
        <v>570</v>
      </c>
      <c r="D533" s="187" t="s">
        <v>149</v>
      </c>
      <c r="E533" s="188" t="s">
        <v>571</v>
      </c>
      <c r="F533" s="189" t="s">
        <v>572</v>
      </c>
      <c r="G533" s="190" t="s">
        <v>205</v>
      </c>
      <c r="H533" s="191">
        <v>0.30199999999999999</v>
      </c>
      <c r="I533" s="192"/>
      <c r="J533" s="193">
        <f>ROUND(I533*H533,2)</f>
        <v>0</v>
      </c>
      <c r="K533" s="194"/>
      <c r="L533" s="39"/>
      <c r="M533" s="195" t="s">
        <v>1</v>
      </c>
      <c r="N533" s="196" t="s">
        <v>43</v>
      </c>
      <c r="O533" s="71"/>
      <c r="P533" s="197">
        <f>O533*H533</f>
        <v>0</v>
      </c>
      <c r="Q533" s="197">
        <v>0</v>
      </c>
      <c r="R533" s="197">
        <f>Q533*H533</f>
        <v>0</v>
      </c>
      <c r="S533" s="197">
        <v>0</v>
      </c>
      <c r="T533" s="198">
        <f>S533*H533</f>
        <v>0</v>
      </c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R533" s="199" t="s">
        <v>197</v>
      </c>
      <c r="AT533" s="199" t="s">
        <v>149</v>
      </c>
      <c r="AU533" s="199" t="s">
        <v>88</v>
      </c>
      <c r="AY533" s="17" t="s">
        <v>146</v>
      </c>
      <c r="BE533" s="200">
        <f>IF(N533="základní",J533,0)</f>
        <v>0</v>
      </c>
      <c r="BF533" s="200">
        <f>IF(N533="snížená",J533,0)</f>
        <v>0</v>
      </c>
      <c r="BG533" s="200">
        <f>IF(N533="zákl. přenesená",J533,0)</f>
        <v>0</v>
      </c>
      <c r="BH533" s="200">
        <f>IF(N533="sníž. přenesená",J533,0)</f>
        <v>0</v>
      </c>
      <c r="BI533" s="200">
        <f>IF(N533="nulová",J533,0)</f>
        <v>0</v>
      </c>
      <c r="BJ533" s="17" t="s">
        <v>86</v>
      </c>
      <c r="BK533" s="200">
        <f>ROUND(I533*H533,2)</f>
        <v>0</v>
      </c>
      <c r="BL533" s="17" t="s">
        <v>197</v>
      </c>
      <c r="BM533" s="199" t="s">
        <v>573</v>
      </c>
    </row>
    <row r="534" spans="1:65" s="2" customFormat="1" ht="19.5">
      <c r="A534" s="34"/>
      <c r="B534" s="35"/>
      <c r="C534" s="36"/>
      <c r="D534" s="201" t="s">
        <v>154</v>
      </c>
      <c r="E534" s="36"/>
      <c r="F534" s="202" t="s">
        <v>572</v>
      </c>
      <c r="G534" s="36"/>
      <c r="H534" s="36"/>
      <c r="I534" s="203"/>
      <c r="J534" s="36"/>
      <c r="K534" s="36"/>
      <c r="L534" s="39"/>
      <c r="M534" s="204"/>
      <c r="N534" s="205"/>
      <c r="O534" s="71"/>
      <c r="P534" s="71"/>
      <c r="Q534" s="71"/>
      <c r="R534" s="71"/>
      <c r="S534" s="71"/>
      <c r="T534" s="72"/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T534" s="17" t="s">
        <v>154</v>
      </c>
      <c r="AU534" s="17" t="s">
        <v>88</v>
      </c>
    </row>
    <row r="535" spans="1:65" s="2" customFormat="1" ht="33" customHeight="1">
      <c r="A535" s="34"/>
      <c r="B535" s="35"/>
      <c r="C535" s="187" t="s">
        <v>389</v>
      </c>
      <c r="D535" s="187" t="s">
        <v>149</v>
      </c>
      <c r="E535" s="188" t="s">
        <v>574</v>
      </c>
      <c r="F535" s="189" t="s">
        <v>575</v>
      </c>
      <c r="G535" s="190" t="s">
        <v>205</v>
      </c>
      <c r="H535" s="191">
        <v>0.30199999999999999</v>
      </c>
      <c r="I535" s="192"/>
      <c r="J535" s="193">
        <f>ROUND(I535*H535,2)</f>
        <v>0</v>
      </c>
      <c r="K535" s="194"/>
      <c r="L535" s="39"/>
      <c r="M535" s="195" t="s">
        <v>1</v>
      </c>
      <c r="N535" s="196" t="s">
        <v>43</v>
      </c>
      <c r="O535" s="71"/>
      <c r="P535" s="197">
        <f>O535*H535</f>
        <v>0</v>
      </c>
      <c r="Q535" s="197">
        <v>0</v>
      </c>
      <c r="R535" s="197">
        <f>Q535*H535</f>
        <v>0</v>
      </c>
      <c r="S535" s="197">
        <v>0</v>
      </c>
      <c r="T535" s="198">
        <f>S535*H535</f>
        <v>0</v>
      </c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R535" s="199" t="s">
        <v>197</v>
      </c>
      <c r="AT535" s="199" t="s">
        <v>149</v>
      </c>
      <c r="AU535" s="199" t="s">
        <v>88</v>
      </c>
      <c r="AY535" s="17" t="s">
        <v>146</v>
      </c>
      <c r="BE535" s="200">
        <f>IF(N535="základní",J535,0)</f>
        <v>0</v>
      </c>
      <c r="BF535" s="200">
        <f>IF(N535="snížená",J535,0)</f>
        <v>0</v>
      </c>
      <c r="BG535" s="200">
        <f>IF(N535="zákl. přenesená",J535,0)</f>
        <v>0</v>
      </c>
      <c r="BH535" s="200">
        <f>IF(N535="sníž. přenesená",J535,0)</f>
        <v>0</v>
      </c>
      <c r="BI535" s="200">
        <f>IF(N535="nulová",J535,0)</f>
        <v>0</v>
      </c>
      <c r="BJ535" s="17" t="s">
        <v>86</v>
      </c>
      <c r="BK535" s="200">
        <f>ROUND(I535*H535,2)</f>
        <v>0</v>
      </c>
      <c r="BL535" s="17" t="s">
        <v>197</v>
      </c>
      <c r="BM535" s="199" t="s">
        <v>576</v>
      </c>
    </row>
    <row r="536" spans="1:65" s="2" customFormat="1" ht="19.5">
      <c r="A536" s="34"/>
      <c r="B536" s="35"/>
      <c r="C536" s="36"/>
      <c r="D536" s="201" t="s">
        <v>154</v>
      </c>
      <c r="E536" s="36"/>
      <c r="F536" s="202" t="s">
        <v>575</v>
      </c>
      <c r="G536" s="36"/>
      <c r="H536" s="36"/>
      <c r="I536" s="203"/>
      <c r="J536" s="36"/>
      <c r="K536" s="36"/>
      <c r="L536" s="39"/>
      <c r="M536" s="204"/>
      <c r="N536" s="205"/>
      <c r="O536" s="71"/>
      <c r="P536" s="71"/>
      <c r="Q536" s="71"/>
      <c r="R536" s="71"/>
      <c r="S536" s="71"/>
      <c r="T536" s="72"/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T536" s="17" t="s">
        <v>154</v>
      </c>
      <c r="AU536" s="17" t="s">
        <v>88</v>
      </c>
    </row>
    <row r="537" spans="1:65" s="12" customFormat="1" ht="22.9" customHeight="1">
      <c r="B537" s="171"/>
      <c r="C537" s="172"/>
      <c r="D537" s="173" t="s">
        <v>77</v>
      </c>
      <c r="E537" s="185" t="s">
        <v>577</v>
      </c>
      <c r="F537" s="185" t="s">
        <v>578</v>
      </c>
      <c r="G537" s="172"/>
      <c r="H537" s="172"/>
      <c r="I537" s="175"/>
      <c r="J537" s="186">
        <f>BK537</f>
        <v>0</v>
      </c>
      <c r="K537" s="172"/>
      <c r="L537" s="177"/>
      <c r="M537" s="178"/>
      <c r="N537" s="179"/>
      <c r="O537" s="179"/>
      <c r="P537" s="180">
        <f>SUM(P538:P550)</f>
        <v>0</v>
      </c>
      <c r="Q537" s="179"/>
      <c r="R537" s="180">
        <f>SUM(R538:R550)</f>
        <v>0</v>
      </c>
      <c r="S537" s="179"/>
      <c r="T537" s="181">
        <f>SUM(T538:T550)</f>
        <v>0</v>
      </c>
      <c r="AR537" s="182" t="s">
        <v>88</v>
      </c>
      <c r="AT537" s="183" t="s">
        <v>77</v>
      </c>
      <c r="AU537" s="183" t="s">
        <v>86</v>
      </c>
      <c r="AY537" s="182" t="s">
        <v>146</v>
      </c>
      <c r="BK537" s="184">
        <f>SUM(BK538:BK550)</f>
        <v>0</v>
      </c>
    </row>
    <row r="538" spans="1:65" s="2" customFormat="1" ht="16.5" customHeight="1">
      <c r="A538" s="34"/>
      <c r="B538" s="35"/>
      <c r="C538" s="187" t="s">
        <v>579</v>
      </c>
      <c r="D538" s="187" t="s">
        <v>149</v>
      </c>
      <c r="E538" s="188" t="s">
        <v>580</v>
      </c>
      <c r="F538" s="189" t="s">
        <v>581</v>
      </c>
      <c r="G538" s="190" t="s">
        <v>180</v>
      </c>
      <c r="H538" s="191">
        <v>0.9</v>
      </c>
      <c r="I538" s="192"/>
      <c r="J538" s="193">
        <f>ROUND(I538*H538,2)</f>
        <v>0</v>
      </c>
      <c r="K538" s="194"/>
      <c r="L538" s="39"/>
      <c r="M538" s="195" t="s">
        <v>1</v>
      </c>
      <c r="N538" s="196" t="s">
        <v>43</v>
      </c>
      <c r="O538" s="71"/>
      <c r="P538" s="197">
        <f>O538*H538</f>
        <v>0</v>
      </c>
      <c r="Q538" s="197">
        <v>0</v>
      </c>
      <c r="R538" s="197">
        <f>Q538*H538</f>
        <v>0</v>
      </c>
      <c r="S538" s="197">
        <v>0</v>
      </c>
      <c r="T538" s="198">
        <f>S538*H538</f>
        <v>0</v>
      </c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R538" s="199" t="s">
        <v>197</v>
      </c>
      <c r="AT538" s="199" t="s">
        <v>149</v>
      </c>
      <c r="AU538" s="199" t="s">
        <v>88</v>
      </c>
      <c r="AY538" s="17" t="s">
        <v>146</v>
      </c>
      <c r="BE538" s="200">
        <f>IF(N538="základní",J538,0)</f>
        <v>0</v>
      </c>
      <c r="BF538" s="200">
        <f>IF(N538="snížená",J538,0)</f>
        <v>0</v>
      </c>
      <c r="BG538" s="200">
        <f>IF(N538="zákl. přenesená",J538,0)</f>
        <v>0</v>
      </c>
      <c r="BH538" s="200">
        <f>IF(N538="sníž. přenesená",J538,0)</f>
        <v>0</v>
      </c>
      <c r="BI538" s="200">
        <f>IF(N538="nulová",J538,0)</f>
        <v>0</v>
      </c>
      <c r="BJ538" s="17" t="s">
        <v>86</v>
      </c>
      <c r="BK538" s="200">
        <f>ROUND(I538*H538,2)</f>
        <v>0</v>
      </c>
      <c r="BL538" s="17" t="s">
        <v>197</v>
      </c>
      <c r="BM538" s="199" t="s">
        <v>582</v>
      </c>
    </row>
    <row r="539" spans="1:65" s="2" customFormat="1">
      <c r="A539" s="34"/>
      <c r="B539" s="35"/>
      <c r="C539" s="36"/>
      <c r="D539" s="201" t="s">
        <v>154</v>
      </c>
      <c r="E539" s="36"/>
      <c r="F539" s="202" t="s">
        <v>581</v>
      </c>
      <c r="G539" s="36"/>
      <c r="H539" s="36"/>
      <c r="I539" s="203"/>
      <c r="J539" s="36"/>
      <c r="K539" s="36"/>
      <c r="L539" s="39"/>
      <c r="M539" s="204"/>
      <c r="N539" s="205"/>
      <c r="O539" s="71"/>
      <c r="P539" s="71"/>
      <c r="Q539" s="71"/>
      <c r="R539" s="71"/>
      <c r="S539" s="71"/>
      <c r="T539" s="72"/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T539" s="17" t="s">
        <v>154</v>
      </c>
      <c r="AU539" s="17" t="s">
        <v>88</v>
      </c>
    </row>
    <row r="540" spans="1:65" s="13" customFormat="1">
      <c r="B540" s="206"/>
      <c r="C540" s="207"/>
      <c r="D540" s="201" t="s">
        <v>155</v>
      </c>
      <c r="E540" s="208" t="s">
        <v>1</v>
      </c>
      <c r="F540" s="209" t="s">
        <v>583</v>
      </c>
      <c r="G540" s="207"/>
      <c r="H540" s="210">
        <v>0.9</v>
      </c>
      <c r="I540" s="211"/>
      <c r="J540" s="207"/>
      <c r="K540" s="207"/>
      <c r="L540" s="212"/>
      <c r="M540" s="213"/>
      <c r="N540" s="214"/>
      <c r="O540" s="214"/>
      <c r="P540" s="214"/>
      <c r="Q540" s="214"/>
      <c r="R540" s="214"/>
      <c r="S540" s="214"/>
      <c r="T540" s="215"/>
      <c r="AT540" s="216" t="s">
        <v>155</v>
      </c>
      <c r="AU540" s="216" t="s">
        <v>88</v>
      </c>
      <c r="AV540" s="13" t="s">
        <v>88</v>
      </c>
      <c r="AW540" s="13" t="s">
        <v>35</v>
      </c>
      <c r="AX540" s="13" t="s">
        <v>78</v>
      </c>
      <c r="AY540" s="216" t="s">
        <v>146</v>
      </c>
    </row>
    <row r="541" spans="1:65" s="14" customFormat="1">
      <c r="B541" s="217"/>
      <c r="C541" s="218"/>
      <c r="D541" s="201" t="s">
        <v>155</v>
      </c>
      <c r="E541" s="219" t="s">
        <v>1</v>
      </c>
      <c r="F541" s="220" t="s">
        <v>157</v>
      </c>
      <c r="G541" s="218"/>
      <c r="H541" s="221">
        <v>0.9</v>
      </c>
      <c r="I541" s="222"/>
      <c r="J541" s="218"/>
      <c r="K541" s="218"/>
      <c r="L541" s="223"/>
      <c r="M541" s="224"/>
      <c r="N541" s="225"/>
      <c r="O541" s="225"/>
      <c r="P541" s="225"/>
      <c r="Q541" s="225"/>
      <c r="R541" s="225"/>
      <c r="S541" s="225"/>
      <c r="T541" s="226"/>
      <c r="AT541" s="227" t="s">
        <v>155</v>
      </c>
      <c r="AU541" s="227" t="s">
        <v>88</v>
      </c>
      <c r="AV541" s="14" t="s">
        <v>153</v>
      </c>
      <c r="AW541" s="14" t="s">
        <v>35</v>
      </c>
      <c r="AX541" s="14" t="s">
        <v>86</v>
      </c>
      <c r="AY541" s="227" t="s">
        <v>146</v>
      </c>
    </row>
    <row r="542" spans="1:65" s="2" customFormat="1" ht="24.2" customHeight="1">
      <c r="A542" s="34"/>
      <c r="B542" s="35"/>
      <c r="C542" s="187" t="s">
        <v>393</v>
      </c>
      <c r="D542" s="187" t="s">
        <v>149</v>
      </c>
      <c r="E542" s="188" t="s">
        <v>584</v>
      </c>
      <c r="F542" s="189" t="s">
        <v>585</v>
      </c>
      <c r="G542" s="190" t="s">
        <v>180</v>
      </c>
      <c r="H542" s="191">
        <v>5.45</v>
      </c>
      <c r="I542" s="192"/>
      <c r="J542" s="193">
        <f>ROUND(I542*H542,2)</f>
        <v>0</v>
      </c>
      <c r="K542" s="194"/>
      <c r="L542" s="39"/>
      <c r="M542" s="195" t="s">
        <v>1</v>
      </c>
      <c r="N542" s="196" t="s">
        <v>43</v>
      </c>
      <c r="O542" s="71"/>
      <c r="P542" s="197">
        <f>O542*H542</f>
        <v>0</v>
      </c>
      <c r="Q542" s="197">
        <v>0</v>
      </c>
      <c r="R542" s="197">
        <f>Q542*H542</f>
        <v>0</v>
      </c>
      <c r="S542" s="197">
        <v>0</v>
      </c>
      <c r="T542" s="198">
        <f>S542*H542</f>
        <v>0</v>
      </c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R542" s="199" t="s">
        <v>197</v>
      </c>
      <c r="AT542" s="199" t="s">
        <v>149</v>
      </c>
      <c r="AU542" s="199" t="s">
        <v>88</v>
      </c>
      <c r="AY542" s="17" t="s">
        <v>146</v>
      </c>
      <c r="BE542" s="200">
        <f>IF(N542="základní",J542,0)</f>
        <v>0</v>
      </c>
      <c r="BF542" s="200">
        <f>IF(N542="snížená",J542,0)</f>
        <v>0</v>
      </c>
      <c r="BG542" s="200">
        <f>IF(N542="zákl. přenesená",J542,0)</f>
        <v>0</v>
      </c>
      <c r="BH542" s="200">
        <f>IF(N542="sníž. přenesená",J542,0)</f>
        <v>0</v>
      </c>
      <c r="BI542" s="200">
        <f>IF(N542="nulová",J542,0)</f>
        <v>0</v>
      </c>
      <c r="BJ542" s="17" t="s">
        <v>86</v>
      </c>
      <c r="BK542" s="200">
        <f>ROUND(I542*H542,2)</f>
        <v>0</v>
      </c>
      <c r="BL542" s="17" t="s">
        <v>197</v>
      </c>
      <c r="BM542" s="199" t="s">
        <v>586</v>
      </c>
    </row>
    <row r="543" spans="1:65" s="2" customFormat="1">
      <c r="A543" s="34"/>
      <c r="B543" s="35"/>
      <c r="C543" s="36"/>
      <c r="D543" s="201" t="s">
        <v>154</v>
      </c>
      <c r="E543" s="36"/>
      <c r="F543" s="202" t="s">
        <v>585</v>
      </c>
      <c r="G543" s="36"/>
      <c r="H543" s="36"/>
      <c r="I543" s="203"/>
      <c r="J543" s="36"/>
      <c r="K543" s="36"/>
      <c r="L543" s="39"/>
      <c r="M543" s="204"/>
      <c r="N543" s="205"/>
      <c r="O543" s="71"/>
      <c r="P543" s="71"/>
      <c r="Q543" s="71"/>
      <c r="R543" s="71"/>
      <c r="S543" s="71"/>
      <c r="T543" s="72"/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T543" s="17" t="s">
        <v>154</v>
      </c>
      <c r="AU543" s="17" t="s">
        <v>88</v>
      </c>
    </row>
    <row r="544" spans="1:65" s="13" customFormat="1">
      <c r="B544" s="206"/>
      <c r="C544" s="207"/>
      <c r="D544" s="201" t="s">
        <v>155</v>
      </c>
      <c r="E544" s="208" t="s">
        <v>1</v>
      </c>
      <c r="F544" s="209" t="s">
        <v>587</v>
      </c>
      <c r="G544" s="207"/>
      <c r="H544" s="210">
        <v>2.4</v>
      </c>
      <c r="I544" s="211"/>
      <c r="J544" s="207"/>
      <c r="K544" s="207"/>
      <c r="L544" s="212"/>
      <c r="M544" s="213"/>
      <c r="N544" s="214"/>
      <c r="O544" s="214"/>
      <c r="P544" s="214"/>
      <c r="Q544" s="214"/>
      <c r="R544" s="214"/>
      <c r="S544" s="214"/>
      <c r="T544" s="215"/>
      <c r="AT544" s="216" t="s">
        <v>155</v>
      </c>
      <c r="AU544" s="216" t="s">
        <v>88</v>
      </c>
      <c r="AV544" s="13" t="s">
        <v>88</v>
      </c>
      <c r="AW544" s="13" t="s">
        <v>35</v>
      </c>
      <c r="AX544" s="13" t="s">
        <v>78</v>
      </c>
      <c r="AY544" s="216" t="s">
        <v>146</v>
      </c>
    </row>
    <row r="545" spans="1:65" s="13" customFormat="1">
      <c r="B545" s="206"/>
      <c r="C545" s="207"/>
      <c r="D545" s="201" t="s">
        <v>155</v>
      </c>
      <c r="E545" s="208" t="s">
        <v>1</v>
      </c>
      <c r="F545" s="209" t="s">
        <v>588</v>
      </c>
      <c r="G545" s="207"/>
      <c r="H545" s="210">
        <v>3.05</v>
      </c>
      <c r="I545" s="211"/>
      <c r="J545" s="207"/>
      <c r="K545" s="207"/>
      <c r="L545" s="212"/>
      <c r="M545" s="213"/>
      <c r="N545" s="214"/>
      <c r="O545" s="214"/>
      <c r="P545" s="214"/>
      <c r="Q545" s="214"/>
      <c r="R545" s="214"/>
      <c r="S545" s="214"/>
      <c r="T545" s="215"/>
      <c r="AT545" s="216" t="s">
        <v>155</v>
      </c>
      <c r="AU545" s="216" t="s">
        <v>88</v>
      </c>
      <c r="AV545" s="13" t="s">
        <v>88</v>
      </c>
      <c r="AW545" s="13" t="s">
        <v>35</v>
      </c>
      <c r="AX545" s="13" t="s">
        <v>78</v>
      </c>
      <c r="AY545" s="216" t="s">
        <v>146</v>
      </c>
    </row>
    <row r="546" spans="1:65" s="14" customFormat="1">
      <c r="B546" s="217"/>
      <c r="C546" s="218"/>
      <c r="D546" s="201" t="s">
        <v>155</v>
      </c>
      <c r="E546" s="219" t="s">
        <v>1</v>
      </c>
      <c r="F546" s="220" t="s">
        <v>157</v>
      </c>
      <c r="G546" s="218"/>
      <c r="H546" s="221">
        <v>5.4499999999999993</v>
      </c>
      <c r="I546" s="222"/>
      <c r="J546" s="218"/>
      <c r="K546" s="218"/>
      <c r="L546" s="223"/>
      <c r="M546" s="224"/>
      <c r="N546" s="225"/>
      <c r="O546" s="225"/>
      <c r="P546" s="225"/>
      <c r="Q546" s="225"/>
      <c r="R546" s="225"/>
      <c r="S546" s="225"/>
      <c r="T546" s="226"/>
      <c r="AT546" s="227" t="s">
        <v>155</v>
      </c>
      <c r="AU546" s="227" t="s">
        <v>88</v>
      </c>
      <c r="AV546" s="14" t="s">
        <v>153</v>
      </c>
      <c r="AW546" s="14" t="s">
        <v>35</v>
      </c>
      <c r="AX546" s="14" t="s">
        <v>86</v>
      </c>
      <c r="AY546" s="227" t="s">
        <v>146</v>
      </c>
    </row>
    <row r="547" spans="1:65" s="2" customFormat="1" ht="24.2" customHeight="1">
      <c r="A547" s="34"/>
      <c r="B547" s="35"/>
      <c r="C547" s="187" t="s">
        <v>589</v>
      </c>
      <c r="D547" s="187" t="s">
        <v>149</v>
      </c>
      <c r="E547" s="188" t="s">
        <v>590</v>
      </c>
      <c r="F547" s="189" t="s">
        <v>591</v>
      </c>
      <c r="G547" s="190" t="s">
        <v>205</v>
      </c>
      <c r="H547" s="191">
        <v>8.9999999999999993E-3</v>
      </c>
      <c r="I547" s="192"/>
      <c r="J547" s="193">
        <f>ROUND(I547*H547,2)</f>
        <v>0</v>
      </c>
      <c r="K547" s="194"/>
      <c r="L547" s="39"/>
      <c r="M547" s="195" t="s">
        <v>1</v>
      </c>
      <c r="N547" s="196" t="s">
        <v>43</v>
      </c>
      <c r="O547" s="71"/>
      <c r="P547" s="197">
        <f>O547*H547</f>
        <v>0</v>
      </c>
      <c r="Q547" s="197">
        <v>0</v>
      </c>
      <c r="R547" s="197">
        <f>Q547*H547</f>
        <v>0</v>
      </c>
      <c r="S547" s="197">
        <v>0</v>
      </c>
      <c r="T547" s="198">
        <f>S547*H547</f>
        <v>0</v>
      </c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R547" s="199" t="s">
        <v>197</v>
      </c>
      <c r="AT547" s="199" t="s">
        <v>149</v>
      </c>
      <c r="AU547" s="199" t="s">
        <v>88</v>
      </c>
      <c r="AY547" s="17" t="s">
        <v>146</v>
      </c>
      <c r="BE547" s="200">
        <f>IF(N547="základní",J547,0)</f>
        <v>0</v>
      </c>
      <c r="BF547" s="200">
        <f>IF(N547="snížená",J547,0)</f>
        <v>0</v>
      </c>
      <c r="BG547" s="200">
        <f>IF(N547="zákl. přenesená",J547,0)</f>
        <v>0</v>
      </c>
      <c r="BH547" s="200">
        <f>IF(N547="sníž. přenesená",J547,0)</f>
        <v>0</v>
      </c>
      <c r="BI547" s="200">
        <f>IF(N547="nulová",J547,0)</f>
        <v>0</v>
      </c>
      <c r="BJ547" s="17" t="s">
        <v>86</v>
      </c>
      <c r="BK547" s="200">
        <f>ROUND(I547*H547,2)</f>
        <v>0</v>
      </c>
      <c r="BL547" s="17" t="s">
        <v>197</v>
      </c>
      <c r="BM547" s="199" t="s">
        <v>592</v>
      </c>
    </row>
    <row r="548" spans="1:65" s="2" customFormat="1" ht="19.5">
      <c r="A548" s="34"/>
      <c r="B548" s="35"/>
      <c r="C548" s="36"/>
      <c r="D548" s="201" t="s">
        <v>154</v>
      </c>
      <c r="E548" s="36"/>
      <c r="F548" s="202" t="s">
        <v>591</v>
      </c>
      <c r="G548" s="36"/>
      <c r="H548" s="36"/>
      <c r="I548" s="203"/>
      <c r="J548" s="36"/>
      <c r="K548" s="36"/>
      <c r="L548" s="39"/>
      <c r="M548" s="204"/>
      <c r="N548" s="205"/>
      <c r="O548" s="71"/>
      <c r="P548" s="71"/>
      <c r="Q548" s="71"/>
      <c r="R548" s="71"/>
      <c r="S548" s="71"/>
      <c r="T548" s="72"/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T548" s="17" t="s">
        <v>154</v>
      </c>
      <c r="AU548" s="17" t="s">
        <v>88</v>
      </c>
    </row>
    <row r="549" spans="1:65" s="2" customFormat="1" ht="24.2" customHeight="1">
      <c r="A549" s="34"/>
      <c r="B549" s="35"/>
      <c r="C549" s="187" t="s">
        <v>398</v>
      </c>
      <c r="D549" s="187" t="s">
        <v>149</v>
      </c>
      <c r="E549" s="188" t="s">
        <v>593</v>
      </c>
      <c r="F549" s="189" t="s">
        <v>594</v>
      </c>
      <c r="G549" s="190" t="s">
        <v>205</v>
      </c>
      <c r="H549" s="191">
        <v>8.9999999999999993E-3</v>
      </c>
      <c r="I549" s="192"/>
      <c r="J549" s="193">
        <f>ROUND(I549*H549,2)</f>
        <v>0</v>
      </c>
      <c r="K549" s="194"/>
      <c r="L549" s="39"/>
      <c r="M549" s="195" t="s">
        <v>1</v>
      </c>
      <c r="N549" s="196" t="s">
        <v>43</v>
      </c>
      <c r="O549" s="71"/>
      <c r="P549" s="197">
        <f>O549*H549</f>
        <v>0</v>
      </c>
      <c r="Q549" s="197">
        <v>0</v>
      </c>
      <c r="R549" s="197">
        <f>Q549*H549</f>
        <v>0</v>
      </c>
      <c r="S549" s="197">
        <v>0</v>
      </c>
      <c r="T549" s="198">
        <f>S549*H549</f>
        <v>0</v>
      </c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R549" s="199" t="s">
        <v>197</v>
      </c>
      <c r="AT549" s="199" t="s">
        <v>149</v>
      </c>
      <c r="AU549" s="199" t="s">
        <v>88</v>
      </c>
      <c r="AY549" s="17" t="s">
        <v>146</v>
      </c>
      <c r="BE549" s="200">
        <f>IF(N549="základní",J549,0)</f>
        <v>0</v>
      </c>
      <c r="BF549" s="200">
        <f>IF(N549="snížená",J549,0)</f>
        <v>0</v>
      </c>
      <c r="BG549" s="200">
        <f>IF(N549="zákl. přenesená",J549,0)</f>
        <v>0</v>
      </c>
      <c r="BH549" s="200">
        <f>IF(N549="sníž. přenesená",J549,0)</f>
        <v>0</v>
      </c>
      <c r="BI549" s="200">
        <f>IF(N549="nulová",J549,0)</f>
        <v>0</v>
      </c>
      <c r="BJ549" s="17" t="s">
        <v>86</v>
      </c>
      <c r="BK549" s="200">
        <f>ROUND(I549*H549,2)</f>
        <v>0</v>
      </c>
      <c r="BL549" s="17" t="s">
        <v>197</v>
      </c>
      <c r="BM549" s="199" t="s">
        <v>595</v>
      </c>
    </row>
    <row r="550" spans="1:65" s="2" customFormat="1" ht="19.5">
      <c r="A550" s="34"/>
      <c r="B550" s="35"/>
      <c r="C550" s="36"/>
      <c r="D550" s="201" t="s">
        <v>154</v>
      </c>
      <c r="E550" s="36"/>
      <c r="F550" s="202" t="s">
        <v>594</v>
      </c>
      <c r="G550" s="36"/>
      <c r="H550" s="36"/>
      <c r="I550" s="203"/>
      <c r="J550" s="36"/>
      <c r="K550" s="36"/>
      <c r="L550" s="39"/>
      <c r="M550" s="204"/>
      <c r="N550" s="205"/>
      <c r="O550" s="71"/>
      <c r="P550" s="71"/>
      <c r="Q550" s="71"/>
      <c r="R550" s="71"/>
      <c r="S550" s="71"/>
      <c r="T550" s="72"/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T550" s="17" t="s">
        <v>154</v>
      </c>
      <c r="AU550" s="17" t="s">
        <v>88</v>
      </c>
    </row>
    <row r="551" spans="1:65" s="12" customFormat="1" ht="22.9" customHeight="1">
      <c r="B551" s="171"/>
      <c r="C551" s="172"/>
      <c r="D551" s="173" t="s">
        <v>77</v>
      </c>
      <c r="E551" s="185" t="s">
        <v>596</v>
      </c>
      <c r="F551" s="185" t="s">
        <v>597</v>
      </c>
      <c r="G551" s="172"/>
      <c r="H551" s="172"/>
      <c r="I551" s="175"/>
      <c r="J551" s="186">
        <f>BK551</f>
        <v>0</v>
      </c>
      <c r="K551" s="172"/>
      <c r="L551" s="177"/>
      <c r="M551" s="178"/>
      <c r="N551" s="179"/>
      <c r="O551" s="179"/>
      <c r="P551" s="180">
        <f>SUM(P552:P652)</f>
        <v>0</v>
      </c>
      <c r="Q551" s="179"/>
      <c r="R551" s="180">
        <f>SUM(R552:R652)</f>
        <v>0</v>
      </c>
      <c r="S551" s="179"/>
      <c r="T551" s="181">
        <f>SUM(T552:T652)</f>
        <v>0</v>
      </c>
      <c r="AR551" s="182" t="s">
        <v>88</v>
      </c>
      <c r="AT551" s="183" t="s">
        <v>77</v>
      </c>
      <c r="AU551" s="183" t="s">
        <v>86</v>
      </c>
      <c r="AY551" s="182" t="s">
        <v>146</v>
      </c>
      <c r="BK551" s="184">
        <f>SUM(BK552:BK652)</f>
        <v>0</v>
      </c>
    </row>
    <row r="552" spans="1:65" s="2" customFormat="1" ht="16.5" customHeight="1">
      <c r="A552" s="34"/>
      <c r="B552" s="35"/>
      <c r="C552" s="187" t="s">
        <v>598</v>
      </c>
      <c r="D552" s="187" t="s">
        <v>149</v>
      </c>
      <c r="E552" s="188" t="s">
        <v>599</v>
      </c>
      <c r="F552" s="189" t="s">
        <v>600</v>
      </c>
      <c r="G552" s="190" t="s">
        <v>180</v>
      </c>
      <c r="H552" s="191">
        <v>4.45</v>
      </c>
      <c r="I552" s="192"/>
      <c r="J552" s="193">
        <f>ROUND(I552*H552,2)</f>
        <v>0</v>
      </c>
      <c r="K552" s="194"/>
      <c r="L552" s="39"/>
      <c r="M552" s="195" t="s">
        <v>1</v>
      </c>
      <c r="N552" s="196" t="s">
        <v>43</v>
      </c>
      <c r="O552" s="71"/>
      <c r="P552" s="197">
        <f>O552*H552</f>
        <v>0</v>
      </c>
      <c r="Q552" s="197">
        <v>0</v>
      </c>
      <c r="R552" s="197">
        <f>Q552*H552</f>
        <v>0</v>
      </c>
      <c r="S552" s="197">
        <v>0</v>
      </c>
      <c r="T552" s="198">
        <f>S552*H552</f>
        <v>0</v>
      </c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R552" s="199" t="s">
        <v>197</v>
      </c>
      <c r="AT552" s="199" t="s">
        <v>149</v>
      </c>
      <c r="AU552" s="199" t="s">
        <v>88</v>
      </c>
      <c r="AY552" s="17" t="s">
        <v>146</v>
      </c>
      <c r="BE552" s="200">
        <f>IF(N552="základní",J552,0)</f>
        <v>0</v>
      </c>
      <c r="BF552" s="200">
        <f>IF(N552="snížená",J552,0)</f>
        <v>0</v>
      </c>
      <c r="BG552" s="200">
        <f>IF(N552="zákl. přenesená",J552,0)</f>
        <v>0</v>
      </c>
      <c r="BH552" s="200">
        <f>IF(N552="sníž. přenesená",J552,0)</f>
        <v>0</v>
      </c>
      <c r="BI552" s="200">
        <f>IF(N552="nulová",J552,0)</f>
        <v>0</v>
      </c>
      <c r="BJ552" s="17" t="s">
        <v>86</v>
      </c>
      <c r="BK552" s="200">
        <f>ROUND(I552*H552,2)</f>
        <v>0</v>
      </c>
      <c r="BL552" s="17" t="s">
        <v>197</v>
      </c>
      <c r="BM552" s="199" t="s">
        <v>601</v>
      </c>
    </row>
    <row r="553" spans="1:65" s="2" customFormat="1">
      <c r="A553" s="34"/>
      <c r="B553" s="35"/>
      <c r="C553" s="36"/>
      <c r="D553" s="201" t="s">
        <v>154</v>
      </c>
      <c r="E553" s="36"/>
      <c r="F553" s="202" t="s">
        <v>600</v>
      </c>
      <c r="G553" s="36"/>
      <c r="H553" s="36"/>
      <c r="I553" s="203"/>
      <c r="J553" s="36"/>
      <c r="K553" s="36"/>
      <c r="L553" s="39"/>
      <c r="M553" s="204"/>
      <c r="N553" s="205"/>
      <c r="O553" s="71"/>
      <c r="P553" s="71"/>
      <c r="Q553" s="71"/>
      <c r="R553" s="71"/>
      <c r="S553" s="71"/>
      <c r="T553" s="72"/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T553" s="17" t="s">
        <v>154</v>
      </c>
      <c r="AU553" s="17" t="s">
        <v>88</v>
      </c>
    </row>
    <row r="554" spans="1:65" s="13" customFormat="1">
      <c r="B554" s="206"/>
      <c r="C554" s="207"/>
      <c r="D554" s="201" t="s">
        <v>155</v>
      </c>
      <c r="E554" s="208" t="s">
        <v>1</v>
      </c>
      <c r="F554" s="209" t="s">
        <v>602</v>
      </c>
      <c r="G554" s="207"/>
      <c r="H554" s="210">
        <v>4.45</v>
      </c>
      <c r="I554" s="211"/>
      <c r="J554" s="207"/>
      <c r="K554" s="207"/>
      <c r="L554" s="212"/>
      <c r="M554" s="213"/>
      <c r="N554" s="214"/>
      <c r="O554" s="214"/>
      <c r="P554" s="214"/>
      <c r="Q554" s="214"/>
      <c r="R554" s="214"/>
      <c r="S554" s="214"/>
      <c r="T554" s="215"/>
      <c r="AT554" s="216" t="s">
        <v>155</v>
      </c>
      <c r="AU554" s="216" t="s">
        <v>88</v>
      </c>
      <c r="AV554" s="13" t="s">
        <v>88</v>
      </c>
      <c r="AW554" s="13" t="s">
        <v>35</v>
      </c>
      <c r="AX554" s="13" t="s">
        <v>78</v>
      </c>
      <c r="AY554" s="216" t="s">
        <v>146</v>
      </c>
    </row>
    <row r="555" spans="1:65" s="14" customFormat="1">
      <c r="B555" s="217"/>
      <c r="C555" s="218"/>
      <c r="D555" s="201" t="s">
        <v>155</v>
      </c>
      <c r="E555" s="219" t="s">
        <v>1</v>
      </c>
      <c r="F555" s="220" t="s">
        <v>157</v>
      </c>
      <c r="G555" s="218"/>
      <c r="H555" s="221">
        <v>4.45</v>
      </c>
      <c r="I555" s="222"/>
      <c r="J555" s="218"/>
      <c r="K555" s="218"/>
      <c r="L555" s="223"/>
      <c r="M555" s="224"/>
      <c r="N555" s="225"/>
      <c r="O555" s="225"/>
      <c r="P555" s="225"/>
      <c r="Q555" s="225"/>
      <c r="R555" s="225"/>
      <c r="S555" s="225"/>
      <c r="T555" s="226"/>
      <c r="AT555" s="227" t="s">
        <v>155</v>
      </c>
      <c r="AU555" s="227" t="s">
        <v>88</v>
      </c>
      <c r="AV555" s="14" t="s">
        <v>153</v>
      </c>
      <c r="AW555" s="14" t="s">
        <v>35</v>
      </c>
      <c r="AX555" s="14" t="s">
        <v>86</v>
      </c>
      <c r="AY555" s="227" t="s">
        <v>146</v>
      </c>
    </row>
    <row r="556" spans="1:65" s="2" customFormat="1" ht="16.5" customHeight="1">
      <c r="A556" s="34"/>
      <c r="B556" s="35"/>
      <c r="C556" s="187" t="s">
        <v>405</v>
      </c>
      <c r="D556" s="187" t="s">
        <v>149</v>
      </c>
      <c r="E556" s="188" t="s">
        <v>603</v>
      </c>
      <c r="F556" s="189" t="s">
        <v>604</v>
      </c>
      <c r="G556" s="190" t="s">
        <v>152</v>
      </c>
      <c r="H556" s="191">
        <v>5</v>
      </c>
      <c r="I556" s="192"/>
      <c r="J556" s="193">
        <f>ROUND(I556*H556,2)</f>
        <v>0</v>
      </c>
      <c r="K556" s="194"/>
      <c r="L556" s="39"/>
      <c r="M556" s="195" t="s">
        <v>1</v>
      </c>
      <c r="N556" s="196" t="s">
        <v>43</v>
      </c>
      <c r="O556" s="71"/>
      <c r="P556" s="197">
        <f>O556*H556</f>
        <v>0</v>
      </c>
      <c r="Q556" s="197">
        <v>0</v>
      </c>
      <c r="R556" s="197">
        <f>Q556*H556</f>
        <v>0</v>
      </c>
      <c r="S556" s="197">
        <v>0</v>
      </c>
      <c r="T556" s="198">
        <f>S556*H556</f>
        <v>0</v>
      </c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R556" s="199" t="s">
        <v>197</v>
      </c>
      <c r="AT556" s="199" t="s">
        <v>149</v>
      </c>
      <c r="AU556" s="199" t="s">
        <v>88</v>
      </c>
      <c r="AY556" s="17" t="s">
        <v>146</v>
      </c>
      <c r="BE556" s="200">
        <f>IF(N556="základní",J556,0)</f>
        <v>0</v>
      </c>
      <c r="BF556" s="200">
        <f>IF(N556="snížená",J556,0)</f>
        <v>0</v>
      </c>
      <c r="BG556" s="200">
        <f>IF(N556="zákl. přenesená",J556,0)</f>
        <v>0</v>
      </c>
      <c r="BH556" s="200">
        <f>IF(N556="sníž. přenesená",J556,0)</f>
        <v>0</v>
      </c>
      <c r="BI556" s="200">
        <f>IF(N556="nulová",J556,0)</f>
        <v>0</v>
      </c>
      <c r="BJ556" s="17" t="s">
        <v>86</v>
      </c>
      <c r="BK556" s="200">
        <f>ROUND(I556*H556,2)</f>
        <v>0</v>
      </c>
      <c r="BL556" s="17" t="s">
        <v>197</v>
      </c>
      <c r="BM556" s="199" t="s">
        <v>605</v>
      </c>
    </row>
    <row r="557" spans="1:65" s="2" customFormat="1">
      <c r="A557" s="34"/>
      <c r="B557" s="35"/>
      <c r="C557" s="36"/>
      <c r="D557" s="201" t="s">
        <v>154</v>
      </c>
      <c r="E557" s="36"/>
      <c r="F557" s="202" t="s">
        <v>604</v>
      </c>
      <c r="G557" s="36"/>
      <c r="H557" s="36"/>
      <c r="I557" s="203"/>
      <c r="J557" s="36"/>
      <c r="K557" s="36"/>
      <c r="L557" s="39"/>
      <c r="M557" s="204"/>
      <c r="N557" s="205"/>
      <c r="O557" s="71"/>
      <c r="P557" s="71"/>
      <c r="Q557" s="71"/>
      <c r="R557" s="71"/>
      <c r="S557" s="71"/>
      <c r="T557" s="72"/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T557" s="17" t="s">
        <v>154</v>
      </c>
      <c r="AU557" s="17" t="s">
        <v>88</v>
      </c>
    </row>
    <row r="558" spans="1:65" s="13" customFormat="1">
      <c r="B558" s="206"/>
      <c r="C558" s="207"/>
      <c r="D558" s="201" t="s">
        <v>155</v>
      </c>
      <c r="E558" s="208" t="s">
        <v>1</v>
      </c>
      <c r="F558" s="209" t="s">
        <v>606</v>
      </c>
      <c r="G558" s="207"/>
      <c r="H558" s="210">
        <v>2</v>
      </c>
      <c r="I558" s="211"/>
      <c r="J558" s="207"/>
      <c r="K558" s="207"/>
      <c r="L558" s="212"/>
      <c r="M558" s="213"/>
      <c r="N558" s="214"/>
      <c r="O558" s="214"/>
      <c r="P558" s="214"/>
      <c r="Q558" s="214"/>
      <c r="R558" s="214"/>
      <c r="S558" s="214"/>
      <c r="T558" s="215"/>
      <c r="AT558" s="216" t="s">
        <v>155</v>
      </c>
      <c r="AU558" s="216" t="s">
        <v>88</v>
      </c>
      <c r="AV558" s="13" t="s">
        <v>88</v>
      </c>
      <c r="AW558" s="13" t="s">
        <v>35</v>
      </c>
      <c r="AX558" s="13" t="s">
        <v>78</v>
      </c>
      <c r="AY558" s="216" t="s">
        <v>146</v>
      </c>
    </row>
    <row r="559" spans="1:65" s="13" customFormat="1">
      <c r="B559" s="206"/>
      <c r="C559" s="207"/>
      <c r="D559" s="201" t="s">
        <v>155</v>
      </c>
      <c r="E559" s="208" t="s">
        <v>1</v>
      </c>
      <c r="F559" s="209" t="s">
        <v>607</v>
      </c>
      <c r="G559" s="207"/>
      <c r="H559" s="210">
        <v>3</v>
      </c>
      <c r="I559" s="211"/>
      <c r="J559" s="207"/>
      <c r="K559" s="207"/>
      <c r="L559" s="212"/>
      <c r="M559" s="213"/>
      <c r="N559" s="214"/>
      <c r="O559" s="214"/>
      <c r="P559" s="214"/>
      <c r="Q559" s="214"/>
      <c r="R559" s="214"/>
      <c r="S559" s="214"/>
      <c r="T559" s="215"/>
      <c r="AT559" s="216" t="s">
        <v>155</v>
      </c>
      <c r="AU559" s="216" t="s">
        <v>88</v>
      </c>
      <c r="AV559" s="13" t="s">
        <v>88</v>
      </c>
      <c r="AW559" s="13" t="s">
        <v>35</v>
      </c>
      <c r="AX559" s="13" t="s">
        <v>78</v>
      </c>
      <c r="AY559" s="216" t="s">
        <v>146</v>
      </c>
    </row>
    <row r="560" spans="1:65" s="14" customFormat="1">
      <c r="B560" s="217"/>
      <c r="C560" s="218"/>
      <c r="D560" s="201" t="s">
        <v>155</v>
      </c>
      <c r="E560" s="219" t="s">
        <v>1</v>
      </c>
      <c r="F560" s="220" t="s">
        <v>157</v>
      </c>
      <c r="G560" s="218"/>
      <c r="H560" s="221">
        <v>5</v>
      </c>
      <c r="I560" s="222"/>
      <c r="J560" s="218"/>
      <c r="K560" s="218"/>
      <c r="L560" s="223"/>
      <c r="M560" s="224"/>
      <c r="N560" s="225"/>
      <c r="O560" s="225"/>
      <c r="P560" s="225"/>
      <c r="Q560" s="225"/>
      <c r="R560" s="225"/>
      <c r="S560" s="225"/>
      <c r="T560" s="226"/>
      <c r="AT560" s="227" t="s">
        <v>155</v>
      </c>
      <c r="AU560" s="227" t="s">
        <v>88</v>
      </c>
      <c r="AV560" s="14" t="s">
        <v>153</v>
      </c>
      <c r="AW560" s="14" t="s">
        <v>35</v>
      </c>
      <c r="AX560" s="14" t="s">
        <v>86</v>
      </c>
      <c r="AY560" s="227" t="s">
        <v>146</v>
      </c>
    </row>
    <row r="561" spans="1:65" s="2" customFormat="1" ht="16.5" customHeight="1">
      <c r="A561" s="34"/>
      <c r="B561" s="35"/>
      <c r="C561" s="238" t="s">
        <v>608</v>
      </c>
      <c r="D561" s="238" t="s">
        <v>266</v>
      </c>
      <c r="E561" s="239" t="s">
        <v>609</v>
      </c>
      <c r="F561" s="240" t="s">
        <v>610</v>
      </c>
      <c r="G561" s="241" t="s">
        <v>152</v>
      </c>
      <c r="H561" s="242">
        <v>5</v>
      </c>
      <c r="I561" s="243"/>
      <c r="J561" s="244">
        <f>ROUND(I561*H561,2)</f>
        <v>0</v>
      </c>
      <c r="K561" s="245"/>
      <c r="L561" s="246"/>
      <c r="M561" s="247" t="s">
        <v>1</v>
      </c>
      <c r="N561" s="248" t="s">
        <v>43</v>
      </c>
      <c r="O561" s="71"/>
      <c r="P561" s="197">
        <f>O561*H561</f>
        <v>0</v>
      </c>
      <c r="Q561" s="197">
        <v>0</v>
      </c>
      <c r="R561" s="197">
        <f>Q561*H561</f>
        <v>0</v>
      </c>
      <c r="S561" s="197">
        <v>0</v>
      </c>
      <c r="T561" s="198">
        <f>S561*H561</f>
        <v>0</v>
      </c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R561" s="199" t="s">
        <v>256</v>
      </c>
      <c r="AT561" s="199" t="s">
        <v>266</v>
      </c>
      <c r="AU561" s="199" t="s">
        <v>88</v>
      </c>
      <c r="AY561" s="17" t="s">
        <v>146</v>
      </c>
      <c r="BE561" s="200">
        <f>IF(N561="základní",J561,0)</f>
        <v>0</v>
      </c>
      <c r="BF561" s="200">
        <f>IF(N561="snížená",J561,0)</f>
        <v>0</v>
      </c>
      <c r="BG561" s="200">
        <f>IF(N561="zákl. přenesená",J561,0)</f>
        <v>0</v>
      </c>
      <c r="BH561" s="200">
        <f>IF(N561="sníž. přenesená",J561,0)</f>
        <v>0</v>
      </c>
      <c r="BI561" s="200">
        <f>IF(N561="nulová",J561,0)</f>
        <v>0</v>
      </c>
      <c r="BJ561" s="17" t="s">
        <v>86</v>
      </c>
      <c r="BK561" s="200">
        <f>ROUND(I561*H561,2)</f>
        <v>0</v>
      </c>
      <c r="BL561" s="17" t="s">
        <v>197</v>
      </c>
      <c r="BM561" s="199" t="s">
        <v>611</v>
      </c>
    </row>
    <row r="562" spans="1:65" s="2" customFormat="1">
      <c r="A562" s="34"/>
      <c r="B562" s="35"/>
      <c r="C562" s="36"/>
      <c r="D562" s="201" t="s">
        <v>154</v>
      </c>
      <c r="E562" s="36"/>
      <c r="F562" s="202" t="s">
        <v>610</v>
      </c>
      <c r="G562" s="36"/>
      <c r="H562" s="36"/>
      <c r="I562" s="203"/>
      <c r="J562" s="36"/>
      <c r="K562" s="36"/>
      <c r="L562" s="39"/>
      <c r="M562" s="204"/>
      <c r="N562" s="205"/>
      <c r="O562" s="71"/>
      <c r="P562" s="71"/>
      <c r="Q562" s="71"/>
      <c r="R562" s="71"/>
      <c r="S562" s="71"/>
      <c r="T562" s="72"/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T562" s="17" t="s">
        <v>154</v>
      </c>
      <c r="AU562" s="17" t="s">
        <v>88</v>
      </c>
    </row>
    <row r="563" spans="1:65" s="2" customFormat="1" ht="29.25">
      <c r="A563" s="34"/>
      <c r="B563" s="35"/>
      <c r="C563" s="36"/>
      <c r="D563" s="201" t="s">
        <v>347</v>
      </c>
      <c r="E563" s="36"/>
      <c r="F563" s="249" t="s">
        <v>612</v>
      </c>
      <c r="G563" s="36"/>
      <c r="H563" s="36"/>
      <c r="I563" s="203"/>
      <c r="J563" s="36"/>
      <c r="K563" s="36"/>
      <c r="L563" s="39"/>
      <c r="M563" s="204"/>
      <c r="N563" s="205"/>
      <c r="O563" s="71"/>
      <c r="P563" s="71"/>
      <c r="Q563" s="71"/>
      <c r="R563" s="71"/>
      <c r="S563" s="71"/>
      <c r="T563" s="72"/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T563" s="17" t="s">
        <v>347</v>
      </c>
      <c r="AU563" s="17" t="s">
        <v>88</v>
      </c>
    </row>
    <row r="564" spans="1:65" s="13" customFormat="1">
      <c r="B564" s="206"/>
      <c r="C564" s="207"/>
      <c r="D564" s="201" t="s">
        <v>155</v>
      </c>
      <c r="E564" s="208" t="s">
        <v>1</v>
      </c>
      <c r="F564" s="209" t="s">
        <v>606</v>
      </c>
      <c r="G564" s="207"/>
      <c r="H564" s="210">
        <v>2</v>
      </c>
      <c r="I564" s="211"/>
      <c r="J564" s="207"/>
      <c r="K564" s="207"/>
      <c r="L564" s="212"/>
      <c r="M564" s="213"/>
      <c r="N564" s="214"/>
      <c r="O564" s="214"/>
      <c r="P564" s="214"/>
      <c r="Q564" s="214"/>
      <c r="R564" s="214"/>
      <c r="S564" s="214"/>
      <c r="T564" s="215"/>
      <c r="AT564" s="216" t="s">
        <v>155</v>
      </c>
      <c r="AU564" s="216" t="s">
        <v>88</v>
      </c>
      <c r="AV564" s="13" t="s">
        <v>88</v>
      </c>
      <c r="AW564" s="13" t="s">
        <v>35</v>
      </c>
      <c r="AX564" s="13" t="s">
        <v>78</v>
      </c>
      <c r="AY564" s="216" t="s">
        <v>146</v>
      </c>
    </row>
    <row r="565" spans="1:65" s="13" customFormat="1">
      <c r="B565" s="206"/>
      <c r="C565" s="207"/>
      <c r="D565" s="201" t="s">
        <v>155</v>
      </c>
      <c r="E565" s="208" t="s">
        <v>1</v>
      </c>
      <c r="F565" s="209" t="s">
        <v>607</v>
      </c>
      <c r="G565" s="207"/>
      <c r="H565" s="210">
        <v>3</v>
      </c>
      <c r="I565" s="211"/>
      <c r="J565" s="207"/>
      <c r="K565" s="207"/>
      <c r="L565" s="212"/>
      <c r="M565" s="213"/>
      <c r="N565" s="214"/>
      <c r="O565" s="214"/>
      <c r="P565" s="214"/>
      <c r="Q565" s="214"/>
      <c r="R565" s="214"/>
      <c r="S565" s="214"/>
      <c r="T565" s="215"/>
      <c r="AT565" s="216" t="s">
        <v>155</v>
      </c>
      <c r="AU565" s="216" t="s">
        <v>88</v>
      </c>
      <c r="AV565" s="13" t="s">
        <v>88</v>
      </c>
      <c r="AW565" s="13" t="s">
        <v>35</v>
      </c>
      <c r="AX565" s="13" t="s">
        <v>78</v>
      </c>
      <c r="AY565" s="216" t="s">
        <v>146</v>
      </c>
    </row>
    <row r="566" spans="1:65" s="14" customFormat="1">
      <c r="B566" s="217"/>
      <c r="C566" s="218"/>
      <c r="D566" s="201" t="s">
        <v>155</v>
      </c>
      <c r="E566" s="219" t="s">
        <v>1</v>
      </c>
      <c r="F566" s="220" t="s">
        <v>157</v>
      </c>
      <c r="G566" s="218"/>
      <c r="H566" s="221">
        <v>5</v>
      </c>
      <c r="I566" s="222"/>
      <c r="J566" s="218"/>
      <c r="K566" s="218"/>
      <c r="L566" s="223"/>
      <c r="M566" s="224"/>
      <c r="N566" s="225"/>
      <c r="O566" s="225"/>
      <c r="P566" s="225"/>
      <c r="Q566" s="225"/>
      <c r="R566" s="225"/>
      <c r="S566" s="225"/>
      <c r="T566" s="226"/>
      <c r="AT566" s="227" t="s">
        <v>155</v>
      </c>
      <c r="AU566" s="227" t="s">
        <v>88</v>
      </c>
      <c r="AV566" s="14" t="s">
        <v>153</v>
      </c>
      <c r="AW566" s="14" t="s">
        <v>35</v>
      </c>
      <c r="AX566" s="14" t="s">
        <v>86</v>
      </c>
      <c r="AY566" s="227" t="s">
        <v>146</v>
      </c>
    </row>
    <row r="567" spans="1:65" s="2" customFormat="1" ht="21.75" customHeight="1">
      <c r="A567" s="34"/>
      <c r="B567" s="35"/>
      <c r="C567" s="187" t="s">
        <v>410</v>
      </c>
      <c r="D567" s="187" t="s">
        <v>149</v>
      </c>
      <c r="E567" s="188" t="s">
        <v>613</v>
      </c>
      <c r="F567" s="189" t="s">
        <v>614</v>
      </c>
      <c r="G567" s="190" t="s">
        <v>163</v>
      </c>
      <c r="H567" s="191">
        <v>3.6</v>
      </c>
      <c r="I567" s="192"/>
      <c r="J567" s="193">
        <f>ROUND(I567*H567,2)</f>
        <v>0</v>
      </c>
      <c r="K567" s="194"/>
      <c r="L567" s="39"/>
      <c r="M567" s="195" t="s">
        <v>1</v>
      </c>
      <c r="N567" s="196" t="s">
        <v>43</v>
      </c>
      <c r="O567" s="71"/>
      <c r="P567" s="197">
        <f>O567*H567</f>
        <v>0</v>
      </c>
      <c r="Q567" s="197">
        <v>0</v>
      </c>
      <c r="R567" s="197">
        <f>Q567*H567</f>
        <v>0</v>
      </c>
      <c r="S567" s="197">
        <v>0</v>
      </c>
      <c r="T567" s="198">
        <f>S567*H567</f>
        <v>0</v>
      </c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R567" s="199" t="s">
        <v>197</v>
      </c>
      <c r="AT567" s="199" t="s">
        <v>149</v>
      </c>
      <c r="AU567" s="199" t="s">
        <v>88</v>
      </c>
      <c r="AY567" s="17" t="s">
        <v>146</v>
      </c>
      <c r="BE567" s="200">
        <f>IF(N567="základní",J567,0)</f>
        <v>0</v>
      </c>
      <c r="BF567" s="200">
        <f>IF(N567="snížená",J567,0)</f>
        <v>0</v>
      </c>
      <c r="BG567" s="200">
        <f>IF(N567="zákl. přenesená",J567,0)</f>
        <v>0</v>
      </c>
      <c r="BH567" s="200">
        <f>IF(N567="sníž. přenesená",J567,0)</f>
        <v>0</v>
      </c>
      <c r="BI567" s="200">
        <f>IF(N567="nulová",J567,0)</f>
        <v>0</v>
      </c>
      <c r="BJ567" s="17" t="s">
        <v>86</v>
      </c>
      <c r="BK567" s="200">
        <f>ROUND(I567*H567,2)</f>
        <v>0</v>
      </c>
      <c r="BL567" s="17" t="s">
        <v>197</v>
      </c>
      <c r="BM567" s="199" t="s">
        <v>615</v>
      </c>
    </row>
    <row r="568" spans="1:65" s="2" customFormat="1">
      <c r="A568" s="34"/>
      <c r="B568" s="35"/>
      <c r="C568" s="36"/>
      <c r="D568" s="201" t="s">
        <v>154</v>
      </c>
      <c r="E568" s="36"/>
      <c r="F568" s="202" t="s">
        <v>614</v>
      </c>
      <c r="G568" s="36"/>
      <c r="H568" s="36"/>
      <c r="I568" s="203"/>
      <c r="J568" s="36"/>
      <c r="K568" s="36"/>
      <c r="L568" s="39"/>
      <c r="M568" s="204"/>
      <c r="N568" s="205"/>
      <c r="O568" s="71"/>
      <c r="P568" s="71"/>
      <c r="Q568" s="71"/>
      <c r="R568" s="71"/>
      <c r="S568" s="71"/>
      <c r="T568" s="72"/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T568" s="17" t="s">
        <v>154</v>
      </c>
      <c r="AU568" s="17" t="s">
        <v>88</v>
      </c>
    </row>
    <row r="569" spans="1:65" s="15" customFormat="1">
      <c r="B569" s="228"/>
      <c r="C569" s="229"/>
      <c r="D569" s="201" t="s">
        <v>155</v>
      </c>
      <c r="E569" s="230" t="s">
        <v>1</v>
      </c>
      <c r="F569" s="231" t="s">
        <v>616</v>
      </c>
      <c r="G569" s="229"/>
      <c r="H569" s="230" t="s">
        <v>1</v>
      </c>
      <c r="I569" s="232"/>
      <c r="J569" s="229"/>
      <c r="K569" s="229"/>
      <c r="L569" s="233"/>
      <c r="M569" s="234"/>
      <c r="N569" s="235"/>
      <c r="O569" s="235"/>
      <c r="P569" s="235"/>
      <c r="Q569" s="235"/>
      <c r="R569" s="235"/>
      <c r="S569" s="235"/>
      <c r="T569" s="236"/>
      <c r="AT569" s="237" t="s">
        <v>155</v>
      </c>
      <c r="AU569" s="237" t="s">
        <v>88</v>
      </c>
      <c r="AV569" s="15" t="s">
        <v>86</v>
      </c>
      <c r="AW569" s="15" t="s">
        <v>35</v>
      </c>
      <c r="AX569" s="15" t="s">
        <v>78</v>
      </c>
      <c r="AY569" s="237" t="s">
        <v>146</v>
      </c>
    </row>
    <row r="570" spans="1:65" s="13" customFormat="1">
      <c r="B570" s="206"/>
      <c r="C570" s="207"/>
      <c r="D570" s="201" t="s">
        <v>155</v>
      </c>
      <c r="E570" s="208" t="s">
        <v>1</v>
      </c>
      <c r="F570" s="209" t="s">
        <v>617</v>
      </c>
      <c r="G570" s="207"/>
      <c r="H570" s="210">
        <v>3.5999999999999996</v>
      </c>
      <c r="I570" s="211"/>
      <c r="J570" s="207"/>
      <c r="K570" s="207"/>
      <c r="L570" s="212"/>
      <c r="M570" s="213"/>
      <c r="N570" s="214"/>
      <c r="O570" s="214"/>
      <c r="P570" s="214"/>
      <c r="Q570" s="214"/>
      <c r="R570" s="214"/>
      <c r="S570" s="214"/>
      <c r="T570" s="215"/>
      <c r="AT570" s="216" t="s">
        <v>155</v>
      </c>
      <c r="AU570" s="216" t="s">
        <v>88</v>
      </c>
      <c r="AV570" s="13" t="s">
        <v>88</v>
      </c>
      <c r="AW570" s="13" t="s">
        <v>35</v>
      </c>
      <c r="AX570" s="13" t="s">
        <v>78</v>
      </c>
      <c r="AY570" s="216" t="s">
        <v>146</v>
      </c>
    </row>
    <row r="571" spans="1:65" s="14" customFormat="1">
      <c r="B571" s="217"/>
      <c r="C571" s="218"/>
      <c r="D571" s="201" t="s">
        <v>155</v>
      </c>
      <c r="E571" s="219" t="s">
        <v>1</v>
      </c>
      <c r="F571" s="220" t="s">
        <v>157</v>
      </c>
      <c r="G571" s="218"/>
      <c r="H571" s="221">
        <v>3.5999999999999996</v>
      </c>
      <c r="I571" s="222"/>
      <c r="J571" s="218"/>
      <c r="K571" s="218"/>
      <c r="L571" s="223"/>
      <c r="M571" s="224"/>
      <c r="N571" s="225"/>
      <c r="O571" s="225"/>
      <c r="P571" s="225"/>
      <c r="Q571" s="225"/>
      <c r="R571" s="225"/>
      <c r="S571" s="225"/>
      <c r="T571" s="226"/>
      <c r="AT571" s="227" t="s">
        <v>155</v>
      </c>
      <c r="AU571" s="227" t="s">
        <v>88</v>
      </c>
      <c r="AV571" s="14" t="s">
        <v>153</v>
      </c>
      <c r="AW571" s="14" t="s">
        <v>35</v>
      </c>
      <c r="AX571" s="14" t="s">
        <v>86</v>
      </c>
      <c r="AY571" s="227" t="s">
        <v>146</v>
      </c>
    </row>
    <row r="572" spans="1:65" s="2" customFormat="1" ht="16.5" customHeight="1">
      <c r="A572" s="34"/>
      <c r="B572" s="35"/>
      <c r="C572" s="238" t="s">
        <v>618</v>
      </c>
      <c r="D572" s="238" t="s">
        <v>266</v>
      </c>
      <c r="E572" s="239" t="s">
        <v>619</v>
      </c>
      <c r="F572" s="240" t="s">
        <v>620</v>
      </c>
      <c r="G572" s="241" t="s">
        <v>163</v>
      </c>
      <c r="H572" s="242">
        <v>3.6</v>
      </c>
      <c r="I572" s="243"/>
      <c r="J572" s="244">
        <f>ROUND(I572*H572,2)</f>
        <v>0</v>
      </c>
      <c r="K572" s="245"/>
      <c r="L572" s="246"/>
      <c r="M572" s="247" t="s">
        <v>1</v>
      </c>
      <c r="N572" s="248" t="s">
        <v>43</v>
      </c>
      <c r="O572" s="71"/>
      <c r="P572" s="197">
        <f>O572*H572</f>
        <v>0</v>
      </c>
      <c r="Q572" s="197">
        <v>0</v>
      </c>
      <c r="R572" s="197">
        <f>Q572*H572</f>
        <v>0</v>
      </c>
      <c r="S572" s="197">
        <v>0</v>
      </c>
      <c r="T572" s="198">
        <f>S572*H572</f>
        <v>0</v>
      </c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R572" s="199" t="s">
        <v>256</v>
      </c>
      <c r="AT572" s="199" t="s">
        <v>266</v>
      </c>
      <c r="AU572" s="199" t="s">
        <v>88</v>
      </c>
      <c r="AY572" s="17" t="s">
        <v>146</v>
      </c>
      <c r="BE572" s="200">
        <f>IF(N572="základní",J572,0)</f>
        <v>0</v>
      </c>
      <c r="BF572" s="200">
        <f>IF(N572="snížená",J572,0)</f>
        <v>0</v>
      </c>
      <c r="BG572" s="200">
        <f>IF(N572="zákl. přenesená",J572,0)</f>
        <v>0</v>
      </c>
      <c r="BH572" s="200">
        <f>IF(N572="sníž. přenesená",J572,0)</f>
        <v>0</v>
      </c>
      <c r="BI572" s="200">
        <f>IF(N572="nulová",J572,0)</f>
        <v>0</v>
      </c>
      <c r="BJ572" s="17" t="s">
        <v>86</v>
      </c>
      <c r="BK572" s="200">
        <f>ROUND(I572*H572,2)</f>
        <v>0</v>
      </c>
      <c r="BL572" s="17" t="s">
        <v>197</v>
      </c>
      <c r="BM572" s="199" t="s">
        <v>621</v>
      </c>
    </row>
    <row r="573" spans="1:65" s="2" customFormat="1">
      <c r="A573" s="34"/>
      <c r="B573" s="35"/>
      <c r="C573" s="36"/>
      <c r="D573" s="201" t="s">
        <v>154</v>
      </c>
      <c r="E573" s="36"/>
      <c r="F573" s="202" t="s">
        <v>620</v>
      </c>
      <c r="G573" s="36"/>
      <c r="H573" s="36"/>
      <c r="I573" s="203"/>
      <c r="J573" s="36"/>
      <c r="K573" s="36"/>
      <c r="L573" s="39"/>
      <c r="M573" s="204"/>
      <c r="N573" s="205"/>
      <c r="O573" s="71"/>
      <c r="P573" s="71"/>
      <c r="Q573" s="71"/>
      <c r="R573" s="71"/>
      <c r="S573" s="71"/>
      <c r="T573" s="72"/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T573" s="17" t="s">
        <v>154</v>
      </c>
      <c r="AU573" s="17" t="s">
        <v>88</v>
      </c>
    </row>
    <row r="574" spans="1:65" s="2" customFormat="1" ht="29.25">
      <c r="A574" s="34"/>
      <c r="B574" s="35"/>
      <c r="C574" s="36"/>
      <c r="D574" s="201" t="s">
        <v>347</v>
      </c>
      <c r="E574" s="36"/>
      <c r="F574" s="249" t="s">
        <v>622</v>
      </c>
      <c r="G574" s="36"/>
      <c r="H574" s="36"/>
      <c r="I574" s="203"/>
      <c r="J574" s="36"/>
      <c r="K574" s="36"/>
      <c r="L574" s="39"/>
      <c r="M574" s="204"/>
      <c r="N574" s="205"/>
      <c r="O574" s="71"/>
      <c r="P574" s="71"/>
      <c r="Q574" s="71"/>
      <c r="R574" s="71"/>
      <c r="S574" s="71"/>
      <c r="T574" s="72"/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T574" s="17" t="s">
        <v>347</v>
      </c>
      <c r="AU574" s="17" t="s">
        <v>88</v>
      </c>
    </row>
    <row r="575" spans="1:65" s="15" customFormat="1">
      <c r="B575" s="228"/>
      <c r="C575" s="229"/>
      <c r="D575" s="201" t="s">
        <v>155</v>
      </c>
      <c r="E575" s="230" t="s">
        <v>1</v>
      </c>
      <c r="F575" s="231" t="s">
        <v>616</v>
      </c>
      <c r="G575" s="229"/>
      <c r="H575" s="230" t="s">
        <v>1</v>
      </c>
      <c r="I575" s="232"/>
      <c r="J575" s="229"/>
      <c r="K575" s="229"/>
      <c r="L575" s="233"/>
      <c r="M575" s="234"/>
      <c r="N575" s="235"/>
      <c r="O575" s="235"/>
      <c r="P575" s="235"/>
      <c r="Q575" s="235"/>
      <c r="R575" s="235"/>
      <c r="S575" s="235"/>
      <c r="T575" s="236"/>
      <c r="AT575" s="237" t="s">
        <v>155</v>
      </c>
      <c r="AU575" s="237" t="s">
        <v>88</v>
      </c>
      <c r="AV575" s="15" t="s">
        <v>86</v>
      </c>
      <c r="AW575" s="15" t="s">
        <v>35</v>
      </c>
      <c r="AX575" s="15" t="s">
        <v>78</v>
      </c>
      <c r="AY575" s="237" t="s">
        <v>146</v>
      </c>
    </row>
    <row r="576" spans="1:65" s="13" customFormat="1">
      <c r="B576" s="206"/>
      <c r="C576" s="207"/>
      <c r="D576" s="201" t="s">
        <v>155</v>
      </c>
      <c r="E576" s="208" t="s">
        <v>1</v>
      </c>
      <c r="F576" s="209" t="s">
        <v>617</v>
      </c>
      <c r="G576" s="207"/>
      <c r="H576" s="210">
        <v>3.5999999999999996</v>
      </c>
      <c r="I576" s="211"/>
      <c r="J576" s="207"/>
      <c r="K576" s="207"/>
      <c r="L576" s="212"/>
      <c r="M576" s="213"/>
      <c r="N576" s="214"/>
      <c r="O576" s="214"/>
      <c r="P576" s="214"/>
      <c r="Q576" s="214"/>
      <c r="R576" s="214"/>
      <c r="S576" s="214"/>
      <c r="T576" s="215"/>
      <c r="AT576" s="216" t="s">
        <v>155</v>
      </c>
      <c r="AU576" s="216" t="s">
        <v>88</v>
      </c>
      <c r="AV576" s="13" t="s">
        <v>88</v>
      </c>
      <c r="AW576" s="13" t="s">
        <v>35</v>
      </c>
      <c r="AX576" s="13" t="s">
        <v>78</v>
      </c>
      <c r="AY576" s="216" t="s">
        <v>146</v>
      </c>
    </row>
    <row r="577" spans="1:65" s="14" customFormat="1">
      <c r="B577" s="217"/>
      <c r="C577" s="218"/>
      <c r="D577" s="201" t="s">
        <v>155</v>
      </c>
      <c r="E577" s="219" t="s">
        <v>1</v>
      </c>
      <c r="F577" s="220" t="s">
        <v>157</v>
      </c>
      <c r="G577" s="218"/>
      <c r="H577" s="221">
        <v>3.5999999999999996</v>
      </c>
      <c r="I577" s="222"/>
      <c r="J577" s="218"/>
      <c r="K577" s="218"/>
      <c r="L577" s="223"/>
      <c r="M577" s="224"/>
      <c r="N577" s="225"/>
      <c r="O577" s="225"/>
      <c r="P577" s="225"/>
      <c r="Q577" s="225"/>
      <c r="R577" s="225"/>
      <c r="S577" s="225"/>
      <c r="T577" s="226"/>
      <c r="AT577" s="227" t="s">
        <v>155</v>
      </c>
      <c r="AU577" s="227" t="s">
        <v>88</v>
      </c>
      <c r="AV577" s="14" t="s">
        <v>153</v>
      </c>
      <c r="AW577" s="14" t="s">
        <v>35</v>
      </c>
      <c r="AX577" s="14" t="s">
        <v>86</v>
      </c>
      <c r="AY577" s="227" t="s">
        <v>146</v>
      </c>
    </row>
    <row r="578" spans="1:65" s="2" customFormat="1" ht="24.2" customHeight="1">
      <c r="A578" s="34"/>
      <c r="B578" s="35"/>
      <c r="C578" s="187" t="s">
        <v>414</v>
      </c>
      <c r="D578" s="187" t="s">
        <v>149</v>
      </c>
      <c r="E578" s="188" t="s">
        <v>623</v>
      </c>
      <c r="F578" s="189" t="s">
        <v>624</v>
      </c>
      <c r="G578" s="190" t="s">
        <v>163</v>
      </c>
      <c r="H578" s="191">
        <v>3.51</v>
      </c>
      <c r="I578" s="192"/>
      <c r="J578" s="193">
        <f>ROUND(I578*H578,2)</f>
        <v>0</v>
      </c>
      <c r="K578" s="194"/>
      <c r="L578" s="39"/>
      <c r="M578" s="195" t="s">
        <v>1</v>
      </c>
      <c r="N578" s="196" t="s">
        <v>43</v>
      </c>
      <c r="O578" s="71"/>
      <c r="P578" s="197">
        <f>O578*H578</f>
        <v>0</v>
      </c>
      <c r="Q578" s="197">
        <v>0</v>
      </c>
      <c r="R578" s="197">
        <f>Q578*H578</f>
        <v>0</v>
      </c>
      <c r="S578" s="197">
        <v>0</v>
      </c>
      <c r="T578" s="198">
        <f>S578*H578</f>
        <v>0</v>
      </c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R578" s="199" t="s">
        <v>197</v>
      </c>
      <c r="AT578" s="199" t="s">
        <v>149</v>
      </c>
      <c r="AU578" s="199" t="s">
        <v>88</v>
      </c>
      <c r="AY578" s="17" t="s">
        <v>146</v>
      </c>
      <c r="BE578" s="200">
        <f>IF(N578="základní",J578,0)</f>
        <v>0</v>
      </c>
      <c r="BF578" s="200">
        <f>IF(N578="snížená",J578,0)</f>
        <v>0</v>
      </c>
      <c r="BG578" s="200">
        <f>IF(N578="zákl. přenesená",J578,0)</f>
        <v>0</v>
      </c>
      <c r="BH578" s="200">
        <f>IF(N578="sníž. přenesená",J578,0)</f>
        <v>0</v>
      </c>
      <c r="BI578" s="200">
        <f>IF(N578="nulová",J578,0)</f>
        <v>0</v>
      </c>
      <c r="BJ578" s="17" t="s">
        <v>86</v>
      </c>
      <c r="BK578" s="200">
        <f>ROUND(I578*H578,2)</f>
        <v>0</v>
      </c>
      <c r="BL578" s="17" t="s">
        <v>197</v>
      </c>
      <c r="BM578" s="199" t="s">
        <v>625</v>
      </c>
    </row>
    <row r="579" spans="1:65" s="2" customFormat="1" ht="19.5">
      <c r="A579" s="34"/>
      <c r="B579" s="35"/>
      <c r="C579" s="36"/>
      <c r="D579" s="201" t="s">
        <v>154</v>
      </c>
      <c r="E579" s="36"/>
      <c r="F579" s="202" t="s">
        <v>624</v>
      </c>
      <c r="G579" s="36"/>
      <c r="H579" s="36"/>
      <c r="I579" s="203"/>
      <c r="J579" s="36"/>
      <c r="K579" s="36"/>
      <c r="L579" s="39"/>
      <c r="M579" s="204"/>
      <c r="N579" s="205"/>
      <c r="O579" s="71"/>
      <c r="P579" s="71"/>
      <c r="Q579" s="71"/>
      <c r="R579" s="71"/>
      <c r="S579" s="71"/>
      <c r="T579" s="72"/>
      <c r="U579" s="34"/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  <c r="AT579" s="17" t="s">
        <v>154</v>
      </c>
      <c r="AU579" s="17" t="s">
        <v>88</v>
      </c>
    </row>
    <row r="580" spans="1:65" s="15" customFormat="1">
      <c r="B580" s="228"/>
      <c r="C580" s="229"/>
      <c r="D580" s="201" t="s">
        <v>155</v>
      </c>
      <c r="E580" s="230" t="s">
        <v>1</v>
      </c>
      <c r="F580" s="231" t="s">
        <v>616</v>
      </c>
      <c r="G580" s="229"/>
      <c r="H580" s="230" t="s">
        <v>1</v>
      </c>
      <c r="I580" s="232"/>
      <c r="J580" s="229"/>
      <c r="K580" s="229"/>
      <c r="L580" s="233"/>
      <c r="M580" s="234"/>
      <c r="N580" s="235"/>
      <c r="O580" s="235"/>
      <c r="P580" s="235"/>
      <c r="Q580" s="235"/>
      <c r="R580" s="235"/>
      <c r="S580" s="235"/>
      <c r="T580" s="236"/>
      <c r="AT580" s="237" t="s">
        <v>155</v>
      </c>
      <c r="AU580" s="237" t="s">
        <v>88</v>
      </c>
      <c r="AV580" s="15" t="s">
        <v>86</v>
      </c>
      <c r="AW580" s="15" t="s">
        <v>35</v>
      </c>
      <c r="AX580" s="15" t="s">
        <v>78</v>
      </c>
      <c r="AY580" s="237" t="s">
        <v>146</v>
      </c>
    </row>
    <row r="581" spans="1:65" s="13" customFormat="1">
      <c r="B581" s="206"/>
      <c r="C581" s="207"/>
      <c r="D581" s="201" t="s">
        <v>155</v>
      </c>
      <c r="E581" s="208" t="s">
        <v>1</v>
      </c>
      <c r="F581" s="209" t="s">
        <v>626</v>
      </c>
      <c r="G581" s="207"/>
      <c r="H581" s="210">
        <v>3.5100000000000007</v>
      </c>
      <c r="I581" s="211"/>
      <c r="J581" s="207"/>
      <c r="K581" s="207"/>
      <c r="L581" s="212"/>
      <c r="M581" s="213"/>
      <c r="N581" s="214"/>
      <c r="O581" s="214"/>
      <c r="P581" s="214"/>
      <c r="Q581" s="214"/>
      <c r="R581" s="214"/>
      <c r="S581" s="214"/>
      <c r="T581" s="215"/>
      <c r="AT581" s="216" t="s">
        <v>155</v>
      </c>
      <c r="AU581" s="216" t="s">
        <v>88</v>
      </c>
      <c r="AV581" s="13" t="s">
        <v>88</v>
      </c>
      <c r="AW581" s="13" t="s">
        <v>35</v>
      </c>
      <c r="AX581" s="13" t="s">
        <v>78</v>
      </c>
      <c r="AY581" s="216" t="s">
        <v>146</v>
      </c>
    </row>
    <row r="582" spans="1:65" s="14" customFormat="1">
      <c r="B582" s="217"/>
      <c r="C582" s="218"/>
      <c r="D582" s="201" t="s">
        <v>155</v>
      </c>
      <c r="E582" s="219" t="s">
        <v>1</v>
      </c>
      <c r="F582" s="220" t="s">
        <v>157</v>
      </c>
      <c r="G582" s="218"/>
      <c r="H582" s="221">
        <v>3.5100000000000007</v>
      </c>
      <c r="I582" s="222"/>
      <c r="J582" s="218"/>
      <c r="K582" s="218"/>
      <c r="L582" s="223"/>
      <c r="M582" s="224"/>
      <c r="N582" s="225"/>
      <c r="O582" s="225"/>
      <c r="P582" s="225"/>
      <c r="Q582" s="225"/>
      <c r="R582" s="225"/>
      <c r="S582" s="225"/>
      <c r="T582" s="226"/>
      <c r="AT582" s="227" t="s">
        <v>155</v>
      </c>
      <c r="AU582" s="227" t="s">
        <v>88</v>
      </c>
      <c r="AV582" s="14" t="s">
        <v>153</v>
      </c>
      <c r="AW582" s="14" t="s">
        <v>35</v>
      </c>
      <c r="AX582" s="14" t="s">
        <v>86</v>
      </c>
      <c r="AY582" s="227" t="s">
        <v>146</v>
      </c>
    </row>
    <row r="583" spans="1:65" s="2" customFormat="1" ht="16.5" customHeight="1">
      <c r="A583" s="34"/>
      <c r="B583" s="35"/>
      <c r="C583" s="238" t="s">
        <v>627</v>
      </c>
      <c r="D583" s="238" t="s">
        <v>266</v>
      </c>
      <c r="E583" s="239" t="s">
        <v>628</v>
      </c>
      <c r="F583" s="240" t="s">
        <v>629</v>
      </c>
      <c r="G583" s="241" t="s">
        <v>163</v>
      </c>
      <c r="H583" s="242">
        <v>3.51</v>
      </c>
      <c r="I583" s="243"/>
      <c r="J583" s="244">
        <f>ROUND(I583*H583,2)</f>
        <v>0</v>
      </c>
      <c r="K583" s="245"/>
      <c r="L583" s="246"/>
      <c r="M583" s="247" t="s">
        <v>1</v>
      </c>
      <c r="N583" s="248" t="s">
        <v>43</v>
      </c>
      <c r="O583" s="71"/>
      <c r="P583" s="197">
        <f>O583*H583</f>
        <v>0</v>
      </c>
      <c r="Q583" s="197">
        <v>0</v>
      </c>
      <c r="R583" s="197">
        <f>Q583*H583</f>
        <v>0</v>
      </c>
      <c r="S583" s="197">
        <v>0</v>
      </c>
      <c r="T583" s="198">
        <f>S583*H583</f>
        <v>0</v>
      </c>
      <c r="U583" s="34"/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  <c r="AR583" s="199" t="s">
        <v>256</v>
      </c>
      <c r="AT583" s="199" t="s">
        <v>266</v>
      </c>
      <c r="AU583" s="199" t="s">
        <v>88</v>
      </c>
      <c r="AY583" s="17" t="s">
        <v>146</v>
      </c>
      <c r="BE583" s="200">
        <f>IF(N583="základní",J583,0)</f>
        <v>0</v>
      </c>
      <c r="BF583" s="200">
        <f>IF(N583="snížená",J583,0)</f>
        <v>0</v>
      </c>
      <c r="BG583" s="200">
        <f>IF(N583="zákl. přenesená",J583,0)</f>
        <v>0</v>
      </c>
      <c r="BH583" s="200">
        <f>IF(N583="sníž. přenesená",J583,0)</f>
        <v>0</v>
      </c>
      <c r="BI583" s="200">
        <f>IF(N583="nulová",J583,0)</f>
        <v>0</v>
      </c>
      <c r="BJ583" s="17" t="s">
        <v>86</v>
      </c>
      <c r="BK583" s="200">
        <f>ROUND(I583*H583,2)</f>
        <v>0</v>
      </c>
      <c r="BL583" s="17" t="s">
        <v>197</v>
      </c>
      <c r="BM583" s="199" t="s">
        <v>630</v>
      </c>
    </row>
    <row r="584" spans="1:65" s="2" customFormat="1">
      <c r="A584" s="34"/>
      <c r="B584" s="35"/>
      <c r="C584" s="36"/>
      <c r="D584" s="201" t="s">
        <v>154</v>
      </c>
      <c r="E584" s="36"/>
      <c r="F584" s="202" t="s">
        <v>629</v>
      </c>
      <c r="G584" s="36"/>
      <c r="H584" s="36"/>
      <c r="I584" s="203"/>
      <c r="J584" s="36"/>
      <c r="K584" s="36"/>
      <c r="L584" s="39"/>
      <c r="M584" s="204"/>
      <c r="N584" s="205"/>
      <c r="O584" s="71"/>
      <c r="P584" s="71"/>
      <c r="Q584" s="71"/>
      <c r="R584" s="71"/>
      <c r="S584" s="71"/>
      <c r="T584" s="72"/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T584" s="17" t="s">
        <v>154</v>
      </c>
      <c r="AU584" s="17" t="s">
        <v>88</v>
      </c>
    </row>
    <row r="585" spans="1:65" s="2" customFormat="1" ht="19.5">
      <c r="A585" s="34"/>
      <c r="B585" s="35"/>
      <c r="C585" s="36"/>
      <c r="D585" s="201" t="s">
        <v>347</v>
      </c>
      <c r="E585" s="36"/>
      <c r="F585" s="249" t="s">
        <v>631</v>
      </c>
      <c r="G585" s="36"/>
      <c r="H585" s="36"/>
      <c r="I585" s="203"/>
      <c r="J585" s="36"/>
      <c r="K585" s="36"/>
      <c r="L585" s="39"/>
      <c r="M585" s="204"/>
      <c r="N585" s="205"/>
      <c r="O585" s="71"/>
      <c r="P585" s="71"/>
      <c r="Q585" s="71"/>
      <c r="R585" s="71"/>
      <c r="S585" s="71"/>
      <c r="T585" s="72"/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T585" s="17" t="s">
        <v>347</v>
      </c>
      <c r="AU585" s="17" t="s">
        <v>88</v>
      </c>
    </row>
    <row r="586" spans="1:65" s="15" customFormat="1">
      <c r="B586" s="228"/>
      <c r="C586" s="229"/>
      <c r="D586" s="201" t="s">
        <v>155</v>
      </c>
      <c r="E586" s="230" t="s">
        <v>1</v>
      </c>
      <c r="F586" s="231" t="s">
        <v>616</v>
      </c>
      <c r="G586" s="229"/>
      <c r="H586" s="230" t="s">
        <v>1</v>
      </c>
      <c r="I586" s="232"/>
      <c r="J586" s="229"/>
      <c r="K586" s="229"/>
      <c r="L586" s="233"/>
      <c r="M586" s="234"/>
      <c r="N586" s="235"/>
      <c r="O586" s="235"/>
      <c r="P586" s="235"/>
      <c r="Q586" s="235"/>
      <c r="R586" s="235"/>
      <c r="S586" s="235"/>
      <c r="T586" s="236"/>
      <c r="AT586" s="237" t="s">
        <v>155</v>
      </c>
      <c r="AU586" s="237" t="s">
        <v>88</v>
      </c>
      <c r="AV586" s="15" t="s">
        <v>86</v>
      </c>
      <c r="AW586" s="15" t="s">
        <v>35</v>
      </c>
      <c r="AX586" s="15" t="s">
        <v>78</v>
      </c>
      <c r="AY586" s="237" t="s">
        <v>146</v>
      </c>
    </row>
    <row r="587" spans="1:65" s="13" customFormat="1">
      <c r="B587" s="206"/>
      <c r="C587" s="207"/>
      <c r="D587" s="201" t="s">
        <v>155</v>
      </c>
      <c r="E587" s="208" t="s">
        <v>1</v>
      </c>
      <c r="F587" s="209" t="s">
        <v>626</v>
      </c>
      <c r="G587" s="207"/>
      <c r="H587" s="210">
        <v>3.5100000000000007</v>
      </c>
      <c r="I587" s="211"/>
      <c r="J587" s="207"/>
      <c r="K587" s="207"/>
      <c r="L587" s="212"/>
      <c r="M587" s="213"/>
      <c r="N587" s="214"/>
      <c r="O587" s="214"/>
      <c r="P587" s="214"/>
      <c r="Q587" s="214"/>
      <c r="R587" s="214"/>
      <c r="S587" s="214"/>
      <c r="T587" s="215"/>
      <c r="AT587" s="216" t="s">
        <v>155</v>
      </c>
      <c r="AU587" s="216" t="s">
        <v>88</v>
      </c>
      <c r="AV587" s="13" t="s">
        <v>88</v>
      </c>
      <c r="AW587" s="13" t="s">
        <v>35</v>
      </c>
      <c r="AX587" s="13" t="s">
        <v>78</v>
      </c>
      <c r="AY587" s="216" t="s">
        <v>146</v>
      </c>
    </row>
    <row r="588" spans="1:65" s="14" customFormat="1">
      <c r="B588" s="217"/>
      <c r="C588" s="218"/>
      <c r="D588" s="201" t="s">
        <v>155</v>
      </c>
      <c r="E588" s="219" t="s">
        <v>1</v>
      </c>
      <c r="F588" s="220" t="s">
        <v>157</v>
      </c>
      <c r="G588" s="218"/>
      <c r="H588" s="221">
        <v>3.5100000000000007</v>
      </c>
      <c r="I588" s="222"/>
      <c r="J588" s="218"/>
      <c r="K588" s="218"/>
      <c r="L588" s="223"/>
      <c r="M588" s="224"/>
      <c r="N588" s="225"/>
      <c r="O588" s="225"/>
      <c r="P588" s="225"/>
      <c r="Q588" s="225"/>
      <c r="R588" s="225"/>
      <c r="S588" s="225"/>
      <c r="T588" s="226"/>
      <c r="AT588" s="227" t="s">
        <v>155</v>
      </c>
      <c r="AU588" s="227" t="s">
        <v>88</v>
      </c>
      <c r="AV588" s="14" t="s">
        <v>153</v>
      </c>
      <c r="AW588" s="14" t="s">
        <v>35</v>
      </c>
      <c r="AX588" s="14" t="s">
        <v>86</v>
      </c>
      <c r="AY588" s="227" t="s">
        <v>146</v>
      </c>
    </row>
    <row r="589" spans="1:65" s="2" customFormat="1" ht="16.5" customHeight="1">
      <c r="A589" s="34"/>
      <c r="B589" s="35"/>
      <c r="C589" s="187" t="s">
        <v>421</v>
      </c>
      <c r="D589" s="187" t="s">
        <v>149</v>
      </c>
      <c r="E589" s="188" t="s">
        <v>632</v>
      </c>
      <c r="F589" s="189" t="s">
        <v>633</v>
      </c>
      <c r="G589" s="190" t="s">
        <v>163</v>
      </c>
      <c r="H589" s="191">
        <v>1.62</v>
      </c>
      <c r="I589" s="192"/>
      <c r="J589" s="193">
        <f>ROUND(I589*H589,2)</f>
        <v>0</v>
      </c>
      <c r="K589" s="194"/>
      <c r="L589" s="39"/>
      <c r="M589" s="195" t="s">
        <v>1</v>
      </c>
      <c r="N589" s="196" t="s">
        <v>43</v>
      </c>
      <c r="O589" s="71"/>
      <c r="P589" s="197">
        <f>O589*H589</f>
        <v>0</v>
      </c>
      <c r="Q589" s="197">
        <v>0</v>
      </c>
      <c r="R589" s="197">
        <f>Q589*H589</f>
        <v>0</v>
      </c>
      <c r="S589" s="197">
        <v>0</v>
      </c>
      <c r="T589" s="198">
        <f>S589*H589</f>
        <v>0</v>
      </c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R589" s="199" t="s">
        <v>197</v>
      </c>
      <c r="AT589" s="199" t="s">
        <v>149</v>
      </c>
      <c r="AU589" s="199" t="s">
        <v>88</v>
      </c>
      <c r="AY589" s="17" t="s">
        <v>146</v>
      </c>
      <c r="BE589" s="200">
        <f>IF(N589="základní",J589,0)</f>
        <v>0</v>
      </c>
      <c r="BF589" s="200">
        <f>IF(N589="snížená",J589,0)</f>
        <v>0</v>
      </c>
      <c r="BG589" s="200">
        <f>IF(N589="zákl. přenesená",J589,0)</f>
        <v>0</v>
      </c>
      <c r="BH589" s="200">
        <f>IF(N589="sníž. přenesená",J589,0)</f>
        <v>0</v>
      </c>
      <c r="BI589" s="200">
        <f>IF(N589="nulová",J589,0)</f>
        <v>0</v>
      </c>
      <c r="BJ589" s="17" t="s">
        <v>86</v>
      </c>
      <c r="BK589" s="200">
        <f>ROUND(I589*H589,2)</f>
        <v>0</v>
      </c>
      <c r="BL589" s="17" t="s">
        <v>197</v>
      </c>
      <c r="BM589" s="199" t="s">
        <v>634</v>
      </c>
    </row>
    <row r="590" spans="1:65" s="2" customFormat="1">
      <c r="A590" s="34"/>
      <c r="B590" s="35"/>
      <c r="C590" s="36"/>
      <c r="D590" s="201" t="s">
        <v>154</v>
      </c>
      <c r="E590" s="36"/>
      <c r="F590" s="202" t="s">
        <v>633</v>
      </c>
      <c r="G590" s="36"/>
      <c r="H590" s="36"/>
      <c r="I590" s="203"/>
      <c r="J590" s="36"/>
      <c r="K590" s="36"/>
      <c r="L590" s="39"/>
      <c r="M590" s="204"/>
      <c r="N590" s="205"/>
      <c r="O590" s="71"/>
      <c r="P590" s="71"/>
      <c r="Q590" s="71"/>
      <c r="R590" s="71"/>
      <c r="S590" s="71"/>
      <c r="T590" s="72"/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T590" s="17" t="s">
        <v>154</v>
      </c>
      <c r="AU590" s="17" t="s">
        <v>88</v>
      </c>
    </row>
    <row r="591" spans="1:65" s="13" customFormat="1">
      <c r="B591" s="206"/>
      <c r="C591" s="207"/>
      <c r="D591" s="201" t="s">
        <v>155</v>
      </c>
      <c r="E591" s="208" t="s">
        <v>1</v>
      </c>
      <c r="F591" s="209" t="s">
        <v>635</v>
      </c>
      <c r="G591" s="207"/>
      <c r="H591" s="210">
        <v>1.62</v>
      </c>
      <c r="I591" s="211"/>
      <c r="J591" s="207"/>
      <c r="K591" s="207"/>
      <c r="L591" s="212"/>
      <c r="M591" s="213"/>
      <c r="N591" s="214"/>
      <c r="O591" s="214"/>
      <c r="P591" s="214"/>
      <c r="Q591" s="214"/>
      <c r="R591" s="214"/>
      <c r="S591" s="214"/>
      <c r="T591" s="215"/>
      <c r="AT591" s="216" t="s">
        <v>155</v>
      </c>
      <c r="AU591" s="216" t="s">
        <v>88</v>
      </c>
      <c r="AV591" s="13" t="s">
        <v>88</v>
      </c>
      <c r="AW591" s="13" t="s">
        <v>35</v>
      </c>
      <c r="AX591" s="13" t="s">
        <v>78</v>
      </c>
      <c r="AY591" s="216" t="s">
        <v>146</v>
      </c>
    </row>
    <row r="592" spans="1:65" s="14" customFormat="1">
      <c r="B592" s="217"/>
      <c r="C592" s="218"/>
      <c r="D592" s="201" t="s">
        <v>155</v>
      </c>
      <c r="E592" s="219" t="s">
        <v>1</v>
      </c>
      <c r="F592" s="220" t="s">
        <v>157</v>
      </c>
      <c r="G592" s="218"/>
      <c r="H592" s="221">
        <v>1.62</v>
      </c>
      <c r="I592" s="222"/>
      <c r="J592" s="218"/>
      <c r="K592" s="218"/>
      <c r="L592" s="223"/>
      <c r="M592" s="224"/>
      <c r="N592" s="225"/>
      <c r="O592" s="225"/>
      <c r="P592" s="225"/>
      <c r="Q592" s="225"/>
      <c r="R592" s="225"/>
      <c r="S592" s="225"/>
      <c r="T592" s="226"/>
      <c r="AT592" s="227" t="s">
        <v>155</v>
      </c>
      <c r="AU592" s="227" t="s">
        <v>88</v>
      </c>
      <c r="AV592" s="14" t="s">
        <v>153</v>
      </c>
      <c r="AW592" s="14" t="s">
        <v>35</v>
      </c>
      <c r="AX592" s="14" t="s">
        <v>86</v>
      </c>
      <c r="AY592" s="227" t="s">
        <v>146</v>
      </c>
    </row>
    <row r="593" spans="1:65" s="2" customFormat="1" ht="16.5" customHeight="1">
      <c r="A593" s="34"/>
      <c r="B593" s="35"/>
      <c r="C593" s="187" t="s">
        <v>636</v>
      </c>
      <c r="D593" s="187" t="s">
        <v>149</v>
      </c>
      <c r="E593" s="188" t="s">
        <v>637</v>
      </c>
      <c r="F593" s="189" t="s">
        <v>638</v>
      </c>
      <c r="G593" s="190" t="s">
        <v>163</v>
      </c>
      <c r="H593" s="191">
        <v>1.62</v>
      </c>
      <c r="I593" s="192"/>
      <c r="J593" s="193">
        <f>ROUND(I593*H593,2)</f>
        <v>0</v>
      </c>
      <c r="K593" s="194"/>
      <c r="L593" s="39"/>
      <c r="M593" s="195" t="s">
        <v>1</v>
      </c>
      <c r="N593" s="196" t="s">
        <v>43</v>
      </c>
      <c r="O593" s="71"/>
      <c r="P593" s="197">
        <f>O593*H593</f>
        <v>0</v>
      </c>
      <c r="Q593" s="197">
        <v>0</v>
      </c>
      <c r="R593" s="197">
        <f>Q593*H593</f>
        <v>0</v>
      </c>
      <c r="S593" s="197">
        <v>0</v>
      </c>
      <c r="T593" s="198">
        <f>S593*H593</f>
        <v>0</v>
      </c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R593" s="199" t="s">
        <v>197</v>
      </c>
      <c r="AT593" s="199" t="s">
        <v>149</v>
      </c>
      <c r="AU593" s="199" t="s">
        <v>88</v>
      </c>
      <c r="AY593" s="17" t="s">
        <v>146</v>
      </c>
      <c r="BE593" s="200">
        <f>IF(N593="základní",J593,0)</f>
        <v>0</v>
      </c>
      <c r="BF593" s="200">
        <f>IF(N593="snížená",J593,0)</f>
        <v>0</v>
      </c>
      <c r="BG593" s="200">
        <f>IF(N593="zákl. přenesená",J593,0)</f>
        <v>0</v>
      </c>
      <c r="BH593" s="200">
        <f>IF(N593="sníž. přenesená",J593,0)</f>
        <v>0</v>
      </c>
      <c r="BI593" s="200">
        <f>IF(N593="nulová",J593,0)</f>
        <v>0</v>
      </c>
      <c r="BJ593" s="17" t="s">
        <v>86</v>
      </c>
      <c r="BK593" s="200">
        <f>ROUND(I593*H593,2)</f>
        <v>0</v>
      </c>
      <c r="BL593" s="17" t="s">
        <v>197</v>
      </c>
      <c r="BM593" s="199" t="s">
        <v>639</v>
      </c>
    </row>
    <row r="594" spans="1:65" s="2" customFormat="1">
      <c r="A594" s="34"/>
      <c r="B594" s="35"/>
      <c r="C594" s="36"/>
      <c r="D594" s="201" t="s">
        <v>154</v>
      </c>
      <c r="E594" s="36"/>
      <c r="F594" s="202" t="s">
        <v>638</v>
      </c>
      <c r="G594" s="36"/>
      <c r="H594" s="36"/>
      <c r="I594" s="203"/>
      <c r="J594" s="36"/>
      <c r="K594" s="36"/>
      <c r="L594" s="39"/>
      <c r="M594" s="204"/>
      <c r="N594" s="205"/>
      <c r="O594" s="71"/>
      <c r="P594" s="71"/>
      <c r="Q594" s="71"/>
      <c r="R594" s="71"/>
      <c r="S594" s="71"/>
      <c r="T594" s="72"/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T594" s="17" t="s">
        <v>154</v>
      </c>
      <c r="AU594" s="17" t="s">
        <v>88</v>
      </c>
    </row>
    <row r="595" spans="1:65" s="13" customFormat="1">
      <c r="B595" s="206"/>
      <c r="C595" s="207"/>
      <c r="D595" s="201" t="s">
        <v>155</v>
      </c>
      <c r="E595" s="208" t="s">
        <v>1</v>
      </c>
      <c r="F595" s="209" t="s">
        <v>635</v>
      </c>
      <c r="G595" s="207"/>
      <c r="H595" s="210">
        <v>1.62</v>
      </c>
      <c r="I595" s="211"/>
      <c r="J595" s="207"/>
      <c r="K595" s="207"/>
      <c r="L595" s="212"/>
      <c r="M595" s="213"/>
      <c r="N595" s="214"/>
      <c r="O595" s="214"/>
      <c r="P595" s="214"/>
      <c r="Q595" s="214"/>
      <c r="R595" s="214"/>
      <c r="S595" s="214"/>
      <c r="T595" s="215"/>
      <c r="AT595" s="216" t="s">
        <v>155</v>
      </c>
      <c r="AU595" s="216" t="s">
        <v>88</v>
      </c>
      <c r="AV595" s="13" t="s">
        <v>88</v>
      </c>
      <c r="AW595" s="13" t="s">
        <v>35</v>
      </c>
      <c r="AX595" s="13" t="s">
        <v>78</v>
      </c>
      <c r="AY595" s="216" t="s">
        <v>146</v>
      </c>
    </row>
    <row r="596" spans="1:65" s="14" customFormat="1">
      <c r="B596" s="217"/>
      <c r="C596" s="218"/>
      <c r="D596" s="201" t="s">
        <v>155</v>
      </c>
      <c r="E596" s="219" t="s">
        <v>1</v>
      </c>
      <c r="F596" s="220" t="s">
        <v>157</v>
      </c>
      <c r="G596" s="218"/>
      <c r="H596" s="221">
        <v>1.62</v>
      </c>
      <c r="I596" s="222"/>
      <c r="J596" s="218"/>
      <c r="K596" s="218"/>
      <c r="L596" s="223"/>
      <c r="M596" s="224"/>
      <c r="N596" s="225"/>
      <c r="O596" s="225"/>
      <c r="P596" s="225"/>
      <c r="Q596" s="225"/>
      <c r="R596" s="225"/>
      <c r="S596" s="225"/>
      <c r="T596" s="226"/>
      <c r="AT596" s="227" t="s">
        <v>155</v>
      </c>
      <c r="AU596" s="227" t="s">
        <v>88</v>
      </c>
      <c r="AV596" s="14" t="s">
        <v>153</v>
      </c>
      <c r="AW596" s="14" t="s">
        <v>35</v>
      </c>
      <c r="AX596" s="14" t="s">
        <v>86</v>
      </c>
      <c r="AY596" s="227" t="s">
        <v>146</v>
      </c>
    </row>
    <row r="597" spans="1:65" s="2" customFormat="1" ht="16.5" customHeight="1">
      <c r="A597" s="34"/>
      <c r="B597" s="35"/>
      <c r="C597" s="238" t="s">
        <v>427</v>
      </c>
      <c r="D597" s="238" t="s">
        <v>266</v>
      </c>
      <c r="E597" s="239" t="s">
        <v>640</v>
      </c>
      <c r="F597" s="240" t="s">
        <v>641</v>
      </c>
      <c r="G597" s="241" t="s">
        <v>152</v>
      </c>
      <c r="H597" s="242">
        <v>2</v>
      </c>
      <c r="I597" s="243"/>
      <c r="J597" s="244">
        <f>ROUND(I597*H597,2)</f>
        <v>0</v>
      </c>
      <c r="K597" s="245"/>
      <c r="L597" s="246"/>
      <c r="M597" s="247" t="s">
        <v>1</v>
      </c>
      <c r="N597" s="248" t="s">
        <v>43</v>
      </c>
      <c r="O597" s="71"/>
      <c r="P597" s="197">
        <f>O597*H597</f>
        <v>0</v>
      </c>
      <c r="Q597" s="197">
        <v>0</v>
      </c>
      <c r="R597" s="197">
        <f>Q597*H597</f>
        <v>0</v>
      </c>
      <c r="S597" s="197">
        <v>0</v>
      </c>
      <c r="T597" s="198">
        <f>S597*H597</f>
        <v>0</v>
      </c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R597" s="199" t="s">
        <v>256</v>
      </c>
      <c r="AT597" s="199" t="s">
        <v>266</v>
      </c>
      <c r="AU597" s="199" t="s">
        <v>88</v>
      </c>
      <c r="AY597" s="17" t="s">
        <v>146</v>
      </c>
      <c r="BE597" s="200">
        <f>IF(N597="základní",J597,0)</f>
        <v>0</v>
      </c>
      <c r="BF597" s="200">
        <f>IF(N597="snížená",J597,0)</f>
        <v>0</v>
      </c>
      <c r="BG597" s="200">
        <f>IF(N597="zákl. přenesená",J597,0)</f>
        <v>0</v>
      </c>
      <c r="BH597" s="200">
        <f>IF(N597="sníž. přenesená",J597,0)</f>
        <v>0</v>
      </c>
      <c r="BI597" s="200">
        <f>IF(N597="nulová",J597,0)</f>
        <v>0</v>
      </c>
      <c r="BJ597" s="17" t="s">
        <v>86</v>
      </c>
      <c r="BK597" s="200">
        <f>ROUND(I597*H597,2)</f>
        <v>0</v>
      </c>
      <c r="BL597" s="17" t="s">
        <v>197</v>
      </c>
      <c r="BM597" s="199" t="s">
        <v>642</v>
      </c>
    </row>
    <row r="598" spans="1:65" s="2" customFormat="1">
      <c r="A598" s="34"/>
      <c r="B598" s="35"/>
      <c r="C598" s="36"/>
      <c r="D598" s="201" t="s">
        <v>154</v>
      </c>
      <c r="E598" s="36"/>
      <c r="F598" s="202" t="s">
        <v>641</v>
      </c>
      <c r="G598" s="36"/>
      <c r="H598" s="36"/>
      <c r="I598" s="203"/>
      <c r="J598" s="36"/>
      <c r="K598" s="36"/>
      <c r="L598" s="39"/>
      <c r="M598" s="204"/>
      <c r="N598" s="205"/>
      <c r="O598" s="71"/>
      <c r="P598" s="71"/>
      <c r="Q598" s="71"/>
      <c r="R598" s="71"/>
      <c r="S598" s="71"/>
      <c r="T598" s="72"/>
      <c r="U598" s="34"/>
      <c r="V598" s="34"/>
      <c r="W598" s="34"/>
      <c r="X598" s="34"/>
      <c r="Y598" s="34"/>
      <c r="Z598" s="34"/>
      <c r="AA598" s="34"/>
      <c r="AB598" s="34"/>
      <c r="AC598" s="34"/>
      <c r="AD598" s="34"/>
      <c r="AE598" s="34"/>
      <c r="AT598" s="17" t="s">
        <v>154</v>
      </c>
      <c r="AU598" s="17" t="s">
        <v>88</v>
      </c>
    </row>
    <row r="599" spans="1:65" s="13" customFormat="1">
      <c r="B599" s="206"/>
      <c r="C599" s="207"/>
      <c r="D599" s="201" t="s">
        <v>155</v>
      </c>
      <c r="E599" s="208" t="s">
        <v>1</v>
      </c>
      <c r="F599" s="209" t="s">
        <v>643</v>
      </c>
      <c r="G599" s="207"/>
      <c r="H599" s="210">
        <v>2</v>
      </c>
      <c r="I599" s="211"/>
      <c r="J599" s="207"/>
      <c r="K599" s="207"/>
      <c r="L599" s="212"/>
      <c r="M599" s="213"/>
      <c r="N599" s="214"/>
      <c r="O599" s="214"/>
      <c r="P599" s="214"/>
      <c r="Q599" s="214"/>
      <c r="R599" s="214"/>
      <c r="S599" s="214"/>
      <c r="T599" s="215"/>
      <c r="AT599" s="216" t="s">
        <v>155</v>
      </c>
      <c r="AU599" s="216" t="s">
        <v>88</v>
      </c>
      <c r="AV599" s="13" t="s">
        <v>88</v>
      </c>
      <c r="AW599" s="13" t="s">
        <v>35</v>
      </c>
      <c r="AX599" s="13" t="s">
        <v>78</v>
      </c>
      <c r="AY599" s="216" t="s">
        <v>146</v>
      </c>
    </row>
    <row r="600" spans="1:65" s="14" customFormat="1">
      <c r="B600" s="217"/>
      <c r="C600" s="218"/>
      <c r="D600" s="201" t="s">
        <v>155</v>
      </c>
      <c r="E600" s="219" t="s">
        <v>1</v>
      </c>
      <c r="F600" s="220" t="s">
        <v>157</v>
      </c>
      <c r="G600" s="218"/>
      <c r="H600" s="221">
        <v>2</v>
      </c>
      <c r="I600" s="222"/>
      <c r="J600" s="218"/>
      <c r="K600" s="218"/>
      <c r="L600" s="223"/>
      <c r="M600" s="224"/>
      <c r="N600" s="225"/>
      <c r="O600" s="225"/>
      <c r="P600" s="225"/>
      <c r="Q600" s="225"/>
      <c r="R600" s="225"/>
      <c r="S600" s="225"/>
      <c r="T600" s="226"/>
      <c r="AT600" s="227" t="s">
        <v>155</v>
      </c>
      <c r="AU600" s="227" t="s">
        <v>88</v>
      </c>
      <c r="AV600" s="14" t="s">
        <v>153</v>
      </c>
      <c r="AW600" s="14" t="s">
        <v>35</v>
      </c>
      <c r="AX600" s="14" t="s">
        <v>86</v>
      </c>
      <c r="AY600" s="227" t="s">
        <v>146</v>
      </c>
    </row>
    <row r="601" spans="1:65" s="2" customFormat="1" ht="16.5" customHeight="1">
      <c r="A601" s="34"/>
      <c r="B601" s="35"/>
      <c r="C601" s="187" t="s">
        <v>644</v>
      </c>
      <c r="D601" s="187" t="s">
        <v>149</v>
      </c>
      <c r="E601" s="188" t="s">
        <v>645</v>
      </c>
      <c r="F601" s="189" t="s">
        <v>646</v>
      </c>
      <c r="G601" s="190" t="s">
        <v>180</v>
      </c>
      <c r="H601" s="191">
        <v>7.2</v>
      </c>
      <c r="I601" s="192"/>
      <c r="J601" s="193">
        <f>ROUND(I601*H601,2)</f>
        <v>0</v>
      </c>
      <c r="K601" s="194"/>
      <c r="L601" s="39"/>
      <c r="M601" s="195" t="s">
        <v>1</v>
      </c>
      <c r="N601" s="196" t="s">
        <v>43</v>
      </c>
      <c r="O601" s="71"/>
      <c r="P601" s="197">
        <f>O601*H601</f>
        <v>0</v>
      </c>
      <c r="Q601" s="197">
        <v>0</v>
      </c>
      <c r="R601" s="197">
        <f>Q601*H601</f>
        <v>0</v>
      </c>
      <c r="S601" s="197">
        <v>0</v>
      </c>
      <c r="T601" s="198">
        <f>S601*H601</f>
        <v>0</v>
      </c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R601" s="199" t="s">
        <v>197</v>
      </c>
      <c r="AT601" s="199" t="s">
        <v>149</v>
      </c>
      <c r="AU601" s="199" t="s">
        <v>88</v>
      </c>
      <c r="AY601" s="17" t="s">
        <v>146</v>
      </c>
      <c r="BE601" s="200">
        <f>IF(N601="základní",J601,0)</f>
        <v>0</v>
      </c>
      <c r="BF601" s="200">
        <f>IF(N601="snížená",J601,0)</f>
        <v>0</v>
      </c>
      <c r="BG601" s="200">
        <f>IF(N601="zákl. přenesená",J601,0)</f>
        <v>0</v>
      </c>
      <c r="BH601" s="200">
        <f>IF(N601="sníž. přenesená",J601,0)</f>
        <v>0</v>
      </c>
      <c r="BI601" s="200">
        <f>IF(N601="nulová",J601,0)</f>
        <v>0</v>
      </c>
      <c r="BJ601" s="17" t="s">
        <v>86</v>
      </c>
      <c r="BK601" s="200">
        <f>ROUND(I601*H601,2)</f>
        <v>0</v>
      </c>
      <c r="BL601" s="17" t="s">
        <v>197</v>
      </c>
      <c r="BM601" s="199" t="s">
        <v>647</v>
      </c>
    </row>
    <row r="602" spans="1:65" s="2" customFormat="1">
      <c r="A602" s="34"/>
      <c r="B602" s="35"/>
      <c r="C602" s="36"/>
      <c r="D602" s="201" t="s">
        <v>154</v>
      </c>
      <c r="E602" s="36"/>
      <c r="F602" s="202" t="s">
        <v>646</v>
      </c>
      <c r="G602" s="36"/>
      <c r="H602" s="36"/>
      <c r="I602" s="203"/>
      <c r="J602" s="36"/>
      <c r="K602" s="36"/>
      <c r="L602" s="39"/>
      <c r="M602" s="204"/>
      <c r="N602" s="205"/>
      <c r="O602" s="71"/>
      <c r="P602" s="71"/>
      <c r="Q602" s="71"/>
      <c r="R602" s="71"/>
      <c r="S602" s="71"/>
      <c r="T602" s="72"/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T602" s="17" t="s">
        <v>154</v>
      </c>
      <c r="AU602" s="17" t="s">
        <v>88</v>
      </c>
    </row>
    <row r="603" spans="1:65" s="13" customFormat="1">
      <c r="B603" s="206"/>
      <c r="C603" s="207"/>
      <c r="D603" s="201" t="s">
        <v>155</v>
      </c>
      <c r="E603" s="208" t="s">
        <v>1</v>
      </c>
      <c r="F603" s="209" t="s">
        <v>648</v>
      </c>
      <c r="G603" s="207"/>
      <c r="H603" s="210">
        <v>7.2</v>
      </c>
      <c r="I603" s="211"/>
      <c r="J603" s="207"/>
      <c r="K603" s="207"/>
      <c r="L603" s="212"/>
      <c r="M603" s="213"/>
      <c r="N603" s="214"/>
      <c r="O603" s="214"/>
      <c r="P603" s="214"/>
      <c r="Q603" s="214"/>
      <c r="R603" s="214"/>
      <c r="S603" s="214"/>
      <c r="T603" s="215"/>
      <c r="AT603" s="216" t="s">
        <v>155</v>
      </c>
      <c r="AU603" s="216" t="s">
        <v>88</v>
      </c>
      <c r="AV603" s="13" t="s">
        <v>88</v>
      </c>
      <c r="AW603" s="13" t="s">
        <v>35</v>
      </c>
      <c r="AX603" s="13" t="s">
        <v>78</v>
      </c>
      <c r="AY603" s="216" t="s">
        <v>146</v>
      </c>
    </row>
    <row r="604" spans="1:65" s="14" customFormat="1">
      <c r="B604" s="217"/>
      <c r="C604" s="218"/>
      <c r="D604" s="201" t="s">
        <v>155</v>
      </c>
      <c r="E604" s="219" t="s">
        <v>1</v>
      </c>
      <c r="F604" s="220" t="s">
        <v>157</v>
      </c>
      <c r="G604" s="218"/>
      <c r="H604" s="221">
        <v>7.2</v>
      </c>
      <c r="I604" s="222"/>
      <c r="J604" s="218"/>
      <c r="K604" s="218"/>
      <c r="L604" s="223"/>
      <c r="M604" s="224"/>
      <c r="N604" s="225"/>
      <c r="O604" s="225"/>
      <c r="P604" s="225"/>
      <c r="Q604" s="225"/>
      <c r="R604" s="225"/>
      <c r="S604" s="225"/>
      <c r="T604" s="226"/>
      <c r="AT604" s="227" t="s">
        <v>155</v>
      </c>
      <c r="AU604" s="227" t="s">
        <v>88</v>
      </c>
      <c r="AV604" s="14" t="s">
        <v>153</v>
      </c>
      <c r="AW604" s="14" t="s">
        <v>35</v>
      </c>
      <c r="AX604" s="14" t="s">
        <v>86</v>
      </c>
      <c r="AY604" s="227" t="s">
        <v>146</v>
      </c>
    </row>
    <row r="605" spans="1:65" s="2" customFormat="1" ht="24.2" customHeight="1">
      <c r="A605" s="34"/>
      <c r="B605" s="35"/>
      <c r="C605" s="187" t="s">
        <v>432</v>
      </c>
      <c r="D605" s="187" t="s">
        <v>149</v>
      </c>
      <c r="E605" s="188" t="s">
        <v>649</v>
      </c>
      <c r="F605" s="189" t="s">
        <v>650</v>
      </c>
      <c r="G605" s="190" t="s">
        <v>180</v>
      </c>
      <c r="H605" s="191">
        <v>18.8</v>
      </c>
      <c r="I605" s="192"/>
      <c r="J605" s="193">
        <f>ROUND(I605*H605,2)</f>
        <v>0</v>
      </c>
      <c r="K605" s="194"/>
      <c r="L605" s="39"/>
      <c r="M605" s="195" t="s">
        <v>1</v>
      </c>
      <c r="N605" s="196" t="s">
        <v>43</v>
      </c>
      <c r="O605" s="71"/>
      <c r="P605" s="197">
        <f>O605*H605</f>
        <v>0</v>
      </c>
      <c r="Q605" s="197">
        <v>0</v>
      </c>
      <c r="R605" s="197">
        <f>Q605*H605</f>
        <v>0</v>
      </c>
      <c r="S605" s="197">
        <v>0</v>
      </c>
      <c r="T605" s="198">
        <f>S605*H605</f>
        <v>0</v>
      </c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R605" s="199" t="s">
        <v>197</v>
      </c>
      <c r="AT605" s="199" t="s">
        <v>149</v>
      </c>
      <c r="AU605" s="199" t="s">
        <v>88</v>
      </c>
      <c r="AY605" s="17" t="s">
        <v>146</v>
      </c>
      <c r="BE605" s="200">
        <f>IF(N605="základní",J605,0)</f>
        <v>0</v>
      </c>
      <c r="BF605" s="200">
        <f>IF(N605="snížená",J605,0)</f>
        <v>0</v>
      </c>
      <c r="BG605" s="200">
        <f>IF(N605="zákl. přenesená",J605,0)</f>
        <v>0</v>
      </c>
      <c r="BH605" s="200">
        <f>IF(N605="sníž. přenesená",J605,0)</f>
        <v>0</v>
      </c>
      <c r="BI605" s="200">
        <f>IF(N605="nulová",J605,0)</f>
        <v>0</v>
      </c>
      <c r="BJ605" s="17" t="s">
        <v>86</v>
      </c>
      <c r="BK605" s="200">
        <f>ROUND(I605*H605,2)</f>
        <v>0</v>
      </c>
      <c r="BL605" s="17" t="s">
        <v>197</v>
      </c>
      <c r="BM605" s="199" t="s">
        <v>651</v>
      </c>
    </row>
    <row r="606" spans="1:65" s="2" customFormat="1">
      <c r="A606" s="34"/>
      <c r="B606" s="35"/>
      <c r="C606" s="36"/>
      <c r="D606" s="201" t="s">
        <v>154</v>
      </c>
      <c r="E606" s="36"/>
      <c r="F606" s="202" t="s">
        <v>650</v>
      </c>
      <c r="G606" s="36"/>
      <c r="H606" s="36"/>
      <c r="I606" s="203"/>
      <c r="J606" s="36"/>
      <c r="K606" s="36"/>
      <c r="L606" s="39"/>
      <c r="M606" s="204"/>
      <c r="N606" s="205"/>
      <c r="O606" s="71"/>
      <c r="P606" s="71"/>
      <c r="Q606" s="71"/>
      <c r="R606" s="71"/>
      <c r="S606" s="71"/>
      <c r="T606" s="72"/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T606" s="17" t="s">
        <v>154</v>
      </c>
      <c r="AU606" s="17" t="s">
        <v>88</v>
      </c>
    </row>
    <row r="607" spans="1:65" s="15" customFormat="1">
      <c r="B607" s="228"/>
      <c r="C607" s="229"/>
      <c r="D607" s="201" t="s">
        <v>155</v>
      </c>
      <c r="E607" s="230" t="s">
        <v>1</v>
      </c>
      <c r="F607" s="231" t="s">
        <v>616</v>
      </c>
      <c r="G607" s="229"/>
      <c r="H607" s="230" t="s">
        <v>1</v>
      </c>
      <c r="I607" s="232"/>
      <c r="J607" s="229"/>
      <c r="K607" s="229"/>
      <c r="L607" s="233"/>
      <c r="M607" s="234"/>
      <c r="N607" s="235"/>
      <c r="O607" s="235"/>
      <c r="P607" s="235"/>
      <c r="Q607" s="235"/>
      <c r="R607" s="235"/>
      <c r="S607" s="235"/>
      <c r="T607" s="236"/>
      <c r="AT607" s="237" t="s">
        <v>155</v>
      </c>
      <c r="AU607" s="237" t="s">
        <v>88</v>
      </c>
      <c r="AV607" s="15" t="s">
        <v>86</v>
      </c>
      <c r="AW607" s="15" t="s">
        <v>35</v>
      </c>
      <c r="AX607" s="15" t="s">
        <v>78</v>
      </c>
      <c r="AY607" s="237" t="s">
        <v>146</v>
      </c>
    </row>
    <row r="608" spans="1:65" s="13" customFormat="1">
      <c r="B608" s="206"/>
      <c r="C608" s="207"/>
      <c r="D608" s="201" t="s">
        <v>155</v>
      </c>
      <c r="E608" s="208" t="s">
        <v>1</v>
      </c>
      <c r="F608" s="209" t="s">
        <v>652</v>
      </c>
      <c r="G608" s="207"/>
      <c r="H608" s="210">
        <v>10.8</v>
      </c>
      <c r="I608" s="211"/>
      <c r="J608" s="207"/>
      <c r="K608" s="207"/>
      <c r="L608" s="212"/>
      <c r="M608" s="213"/>
      <c r="N608" s="214"/>
      <c r="O608" s="214"/>
      <c r="P608" s="214"/>
      <c r="Q608" s="214"/>
      <c r="R608" s="214"/>
      <c r="S608" s="214"/>
      <c r="T608" s="215"/>
      <c r="AT608" s="216" t="s">
        <v>155</v>
      </c>
      <c r="AU608" s="216" t="s">
        <v>88</v>
      </c>
      <c r="AV608" s="13" t="s">
        <v>88</v>
      </c>
      <c r="AW608" s="13" t="s">
        <v>35</v>
      </c>
      <c r="AX608" s="13" t="s">
        <v>78</v>
      </c>
      <c r="AY608" s="216" t="s">
        <v>146</v>
      </c>
    </row>
    <row r="609" spans="1:65" s="13" customFormat="1">
      <c r="B609" s="206"/>
      <c r="C609" s="207"/>
      <c r="D609" s="201" t="s">
        <v>155</v>
      </c>
      <c r="E609" s="208" t="s">
        <v>1</v>
      </c>
      <c r="F609" s="209" t="s">
        <v>653</v>
      </c>
      <c r="G609" s="207"/>
      <c r="H609" s="210">
        <v>8</v>
      </c>
      <c r="I609" s="211"/>
      <c r="J609" s="207"/>
      <c r="K609" s="207"/>
      <c r="L609" s="212"/>
      <c r="M609" s="213"/>
      <c r="N609" s="214"/>
      <c r="O609" s="214"/>
      <c r="P609" s="214"/>
      <c r="Q609" s="214"/>
      <c r="R609" s="214"/>
      <c r="S609" s="214"/>
      <c r="T609" s="215"/>
      <c r="AT609" s="216" t="s">
        <v>155</v>
      </c>
      <c r="AU609" s="216" t="s">
        <v>88</v>
      </c>
      <c r="AV609" s="13" t="s">
        <v>88</v>
      </c>
      <c r="AW609" s="13" t="s">
        <v>35</v>
      </c>
      <c r="AX609" s="13" t="s">
        <v>78</v>
      </c>
      <c r="AY609" s="216" t="s">
        <v>146</v>
      </c>
    </row>
    <row r="610" spans="1:65" s="14" customFormat="1">
      <c r="B610" s="217"/>
      <c r="C610" s="218"/>
      <c r="D610" s="201" t="s">
        <v>155</v>
      </c>
      <c r="E610" s="219" t="s">
        <v>1</v>
      </c>
      <c r="F610" s="220" t="s">
        <v>157</v>
      </c>
      <c r="G610" s="218"/>
      <c r="H610" s="221">
        <v>18.8</v>
      </c>
      <c r="I610" s="222"/>
      <c r="J610" s="218"/>
      <c r="K610" s="218"/>
      <c r="L610" s="223"/>
      <c r="M610" s="224"/>
      <c r="N610" s="225"/>
      <c r="O610" s="225"/>
      <c r="P610" s="225"/>
      <c r="Q610" s="225"/>
      <c r="R610" s="225"/>
      <c r="S610" s="225"/>
      <c r="T610" s="226"/>
      <c r="AT610" s="227" t="s">
        <v>155</v>
      </c>
      <c r="AU610" s="227" t="s">
        <v>88</v>
      </c>
      <c r="AV610" s="14" t="s">
        <v>153</v>
      </c>
      <c r="AW610" s="14" t="s">
        <v>35</v>
      </c>
      <c r="AX610" s="14" t="s">
        <v>86</v>
      </c>
      <c r="AY610" s="227" t="s">
        <v>146</v>
      </c>
    </row>
    <row r="611" spans="1:65" s="2" customFormat="1" ht="24.2" customHeight="1">
      <c r="A611" s="34"/>
      <c r="B611" s="35"/>
      <c r="C611" s="187" t="s">
        <v>654</v>
      </c>
      <c r="D611" s="187" t="s">
        <v>149</v>
      </c>
      <c r="E611" s="188" t="s">
        <v>655</v>
      </c>
      <c r="F611" s="189" t="s">
        <v>656</v>
      </c>
      <c r="G611" s="190" t="s">
        <v>152</v>
      </c>
      <c r="H611" s="191">
        <v>1</v>
      </c>
      <c r="I611" s="192"/>
      <c r="J611" s="193">
        <f>ROUND(I611*H611,2)</f>
        <v>0</v>
      </c>
      <c r="K611" s="194"/>
      <c r="L611" s="39"/>
      <c r="M611" s="195" t="s">
        <v>1</v>
      </c>
      <c r="N611" s="196" t="s">
        <v>43</v>
      </c>
      <c r="O611" s="71"/>
      <c r="P611" s="197">
        <f>O611*H611</f>
        <v>0</v>
      </c>
      <c r="Q611" s="197">
        <v>0</v>
      </c>
      <c r="R611" s="197">
        <f>Q611*H611</f>
        <v>0</v>
      </c>
      <c r="S611" s="197">
        <v>0</v>
      </c>
      <c r="T611" s="198">
        <f>S611*H611</f>
        <v>0</v>
      </c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R611" s="199" t="s">
        <v>197</v>
      </c>
      <c r="AT611" s="199" t="s">
        <v>149</v>
      </c>
      <c r="AU611" s="199" t="s">
        <v>88</v>
      </c>
      <c r="AY611" s="17" t="s">
        <v>146</v>
      </c>
      <c r="BE611" s="200">
        <f>IF(N611="základní",J611,0)</f>
        <v>0</v>
      </c>
      <c r="BF611" s="200">
        <f>IF(N611="snížená",J611,0)</f>
        <v>0</v>
      </c>
      <c r="BG611" s="200">
        <f>IF(N611="zákl. přenesená",J611,0)</f>
        <v>0</v>
      </c>
      <c r="BH611" s="200">
        <f>IF(N611="sníž. přenesená",J611,0)</f>
        <v>0</v>
      </c>
      <c r="BI611" s="200">
        <f>IF(N611="nulová",J611,0)</f>
        <v>0</v>
      </c>
      <c r="BJ611" s="17" t="s">
        <v>86</v>
      </c>
      <c r="BK611" s="200">
        <f>ROUND(I611*H611,2)</f>
        <v>0</v>
      </c>
      <c r="BL611" s="17" t="s">
        <v>197</v>
      </c>
      <c r="BM611" s="199" t="s">
        <v>657</v>
      </c>
    </row>
    <row r="612" spans="1:65" s="2" customFormat="1">
      <c r="A612" s="34"/>
      <c r="B612" s="35"/>
      <c r="C612" s="36"/>
      <c r="D612" s="201" t="s">
        <v>154</v>
      </c>
      <c r="E612" s="36"/>
      <c r="F612" s="202" t="s">
        <v>656</v>
      </c>
      <c r="G612" s="36"/>
      <c r="H612" s="36"/>
      <c r="I612" s="203"/>
      <c r="J612" s="36"/>
      <c r="K612" s="36"/>
      <c r="L612" s="39"/>
      <c r="M612" s="204"/>
      <c r="N612" s="205"/>
      <c r="O612" s="71"/>
      <c r="P612" s="71"/>
      <c r="Q612" s="71"/>
      <c r="R612" s="71"/>
      <c r="S612" s="71"/>
      <c r="T612" s="72"/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T612" s="17" t="s">
        <v>154</v>
      </c>
      <c r="AU612" s="17" t="s">
        <v>88</v>
      </c>
    </row>
    <row r="613" spans="1:65" s="13" customFormat="1">
      <c r="B613" s="206"/>
      <c r="C613" s="207"/>
      <c r="D613" s="201" t="s">
        <v>155</v>
      </c>
      <c r="E613" s="208" t="s">
        <v>1</v>
      </c>
      <c r="F613" s="209" t="s">
        <v>156</v>
      </c>
      <c r="G613" s="207"/>
      <c r="H613" s="210">
        <v>1</v>
      </c>
      <c r="I613" s="211"/>
      <c r="J613" s="207"/>
      <c r="K613" s="207"/>
      <c r="L613" s="212"/>
      <c r="M613" s="213"/>
      <c r="N613" s="214"/>
      <c r="O613" s="214"/>
      <c r="P613" s="214"/>
      <c r="Q613" s="214"/>
      <c r="R613" s="214"/>
      <c r="S613" s="214"/>
      <c r="T613" s="215"/>
      <c r="AT613" s="216" t="s">
        <v>155</v>
      </c>
      <c r="AU613" s="216" t="s">
        <v>88</v>
      </c>
      <c r="AV613" s="13" t="s">
        <v>88</v>
      </c>
      <c r="AW613" s="13" t="s">
        <v>35</v>
      </c>
      <c r="AX613" s="13" t="s">
        <v>78</v>
      </c>
      <c r="AY613" s="216" t="s">
        <v>146</v>
      </c>
    </row>
    <row r="614" spans="1:65" s="14" customFormat="1">
      <c r="B614" s="217"/>
      <c r="C614" s="218"/>
      <c r="D614" s="201" t="s">
        <v>155</v>
      </c>
      <c r="E614" s="219" t="s">
        <v>1</v>
      </c>
      <c r="F614" s="220" t="s">
        <v>157</v>
      </c>
      <c r="G614" s="218"/>
      <c r="H614" s="221">
        <v>1</v>
      </c>
      <c r="I614" s="222"/>
      <c r="J614" s="218"/>
      <c r="K614" s="218"/>
      <c r="L614" s="223"/>
      <c r="M614" s="224"/>
      <c r="N614" s="225"/>
      <c r="O614" s="225"/>
      <c r="P614" s="225"/>
      <c r="Q614" s="225"/>
      <c r="R614" s="225"/>
      <c r="S614" s="225"/>
      <c r="T614" s="226"/>
      <c r="AT614" s="227" t="s">
        <v>155</v>
      </c>
      <c r="AU614" s="227" t="s">
        <v>88</v>
      </c>
      <c r="AV614" s="14" t="s">
        <v>153</v>
      </c>
      <c r="AW614" s="14" t="s">
        <v>35</v>
      </c>
      <c r="AX614" s="14" t="s">
        <v>86</v>
      </c>
      <c r="AY614" s="227" t="s">
        <v>146</v>
      </c>
    </row>
    <row r="615" spans="1:65" s="2" customFormat="1" ht="24.2" customHeight="1">
      <c r="A615" s="34"/>
      <c r="B615" s="35"/>
      <c r="C615" s="238" t="s">
        <v>436</v>
      </c>
      <c r="D615" s="238" t="s">
        <v>266</v>
      </c>
      <c r="E615" s="239" t="s">
        <v>658</v>
      </c>
      <c r="F615" s="240" t="s">
        <v>659</v>
      </c>
      <c r="G615" s="241" t="s">
        <v>152</v>
      </c>
      <c r="H615" s="242">
        <v>1</v>
      </c>
      <c r="I615" s="243"/>
      <c r="J615" s="244">
        <f>ROUND(I615*H615,2)</f>
        <v>0</v>
      </c>
      <c r="K615" s="245"/>
      <c r="L615" s="246"/>
      <c r="M615" s="247" t="s">
        <v>1</v>
      </c>
      <c r="N615" s="248" t="s">
        <v>43</v>
      </c>
      <c r="O615" s="71"/>
      <c r="P615" s="197">
        <f>O615*H615</f>
        <v>0</v>
      </c>
      <c r="Q615" s="197">
        <v>0</v>
      </c>
      <c r="R615" s="197">
        <f>Q615*H615</f>
        <v>0</v>
      </c>
      <c r="S615" s="197">
        <v>0</v>
      </c>
      <c r="T615" s="198">
        <f>S615*H615</f>
        <v>0</v>
      </c>
      <c r="U615" s="34"/>
      <c r="V615" s="34"/>
      <c r="W615" s="34"/>
      <c r="X615" s="34"/>
      <c r="Y615" s="34"/>
      <c r="Z615" s="34"/>
      <c r="AA615" s="34"/>
      <c r="AB615" s="34"/>
      <c r="AC615" s="34"/>
      <c r="AD615" s="34"/>
      <c r="AE615" s="34"/>
      <c r="AR615" s="199" t="s">
        <v>256</v>
      </c>
      <c r="AT615" s="199" t="s">
        <v>266</v>
      </c>
      <c r="AU615" s="199" t="s">
        <v>88</v>
      </c>
      <c r="AY615" s="17" t="s">
        <v>146</v>
      </c>
      <c r="BE615" s="200">
        <f>IF(N615="základní",J615,0)</f>
        <v>0</v>
      </c>
      <c r="BF615" s="200">
        <f>IF(N615="snížená",J615,0)</f>
        <v>0</v>
      </c>
      <c r="BG615" s="200">
        <f>IF(N615="zákl. přenesená",J615,0)</f>
        <v>0</v>
      </c>
      <c r="BH615" s="200">
        <f>IF(N615="sníž. přenesená",J615,0)</f>
        <v>0</v>
      </c>
      <c r="BI615" s="200">
        <f>IF(N615="nulová",J615,0)</f>
        <v>0</v>
      </c>
      <c r="BJ615" s="17" t="s">
        <v>86</v>
      </c>
      <c r="BK615" s="200">
        <f>ROUND(I615*H615,2)</f>
        <v>0</v>
      </c>
      <c r="BL615" s="17" t="s">
        <v>197</v>
      </c>
      <c r="BM615" s="199" t="s">
        <v>660</v>
      </c>
    </row>
    <row r="616" spans="1:65" s="2" customFormat="1">
      <c r="A616" s="34"/>
      <c r="B616" s="35"/>
      <c r="C616" s="36"/>
      <c r="D616" s="201" t="s">
        <v>154</v>
      </c>
      <c r="E616" s="36"/>
      <c r="F616" s="202" t="s">
        <v>659</v>
      </c>
      <c r="G616" s="36"/>
      <c r="H616" s="36"/>
      <c r="I616" s="203"/>
      <c r="J616" s="36"/>
      <c r="K616" s="36"/>
      <c r="L616" s="39"/>
      <c r="M616" s="204"/>
      <c r="N616" s="205"/>
      <c r="O616" s="71"/>
      <c r="P616" s="71"/>
      <c r="Q616" s="71"/>
      <c r="R616" s="71"/>
      <c r="S616" s="71"/>
      <c r="T616" s="72"/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T616" s="17" t="s">
        <v>154</v>
      </c>
      <c r="AU616" s="17" t="s">
        <v>88</v>
      </c>
    </row>
    <row r="617" spans="1:65" s="13" customFormat="1">
      <c r="B617" s="206"/>
      <c r="C617" s="207"/>
      <c r="D617" s="201" t="s">
        <v>155</v>
      </c>
      <c r="E617" s="208" t="s">
        <v>1</v>
      </c>
      <c r="F617" s="209" t="s">
        <v>156</v>
      </c>
      <c r="G617" s="207"/>
      <c r="H617" s="210">
        <v>1</v>
      </c>
      <c r="I617" s="211"/>
      <c r="J617" s="207"/>
      <c r="K617" s="207"/>
      <c r="L617" s="212"/>
      <c r="M617" s="213"/>
      <c r="N617" s="214"/>
      <c r="O617" s="214"/>
      <c r="P617" s="214"/>
      <c r="Q617" s="214"/>
      <c r="R617" s="214"/>
      <c r="S617" s="214"/>
      <c r="T617" s="215"/>
      <c r="AT617" s="216" t="s">
        <v>155</v>
      </c>
      <c r="AU617" s="216" t="s">
        <v>88</v>
      </c>
      <c r="AV617" s="13" t="s">
        <v>88</v>
      </c>
      <c r="AW617" s="13" t="s">
        <v>35</v>
      </c>
      <c r="AX617" s="13" t="s">
        <v>78</v>
      </c>
      <c r="AY617" s="216" t="s">
        <v>146</v>
      </c>
    </row>
    <row r="618" spans="1:65" s="14" customFormat="1">
      <c r="B618" s="217"/>
      <c r="C618" s="218"/>
      <c r="D618" s="201" t="s">
        <v>155</v>
      </c>
      <c r="E618" s="219" t="s">
        <v>1</v>
      </c>
      <c r="F618" s="220" t="s">
        <v>157</v>
      </c>
      <c r="G618" s="218"/>
      <c r="H618" s="221">
        <v>1</v>
      </c>
      <c r="I618" s="222"/>
      <c r="J618" s="218"/>
      <c r="K618" s="218"/>
      <c r="L618" s="223"/>
      <c r="M618" s="224"/>
      <c r="N618" s="225"/>
      <c r="O618" s="225"/>
      <c r="P618" s="225"/>
      <c r="Q618" s="225"/>
      <c r="R618" s="225"/>
      <c r="S618" s="225"/>
      <c r="T618" s="226"/>
      <c r="AT618" s="227" t="s">
        <v>155</v>
      </c>
      <c r="AU618" s="227" t="s">
        <v>88</v>
      </c>
      <c r="AV618" s="14" t="s">
        <v>153</v>
      </c>
      <c r="AW618" s="14" t="s">
        <v>35</v>
      </c>
      <c r="AX618" s="14" t="s">
        <v>86</v>
      </c>
      <c r="AY618" s="227" t="s">
        <v>146</v>
      </c>
    </row>
    <row r="619" spans="1:65" s="2" customFormat="1" ht="16.5" customHeight="1">
      <c r="A619" s="34"/>
      <c r="B619" s="35"/>
      <c r="C619" s="187" t="s">
        <v>661</v>
      </c>
      <c r="D619" s="187" t="s">
        <v>149</v>
      </c>
      <c r="E619" s="188" t="s">
        <v>662</v>
      </c>
      <c r="F619" s="189" t="s">
        <v>663</v>
      </c>
      <c r="G619" s="190" t="s">
        <v>152</v>
      </c>
      <c r="H619" s="191">
        <v>1</v>
      </c>
      <c r="I619" s="192"/>
      <c r="J619" s="193">
        <f>ROUND(I619*H619,2)</f>
        <v>0</v>
      </c>
      <c r="K619" s="194"/>
      <c r="L619" s="39"/>
      <c r="M619" s="195" t="s">
        <v>1</v>
      </c>
      <c r="N619" s="196" t="s">
        <v>43</v>
      </c>
      <c r="O619" s="71"/>
      <c r="P619" s="197">
        <f>O619*H619</f>
        <v>0</v>
      </c>
      <c r="Q619" s="197">
        <v>0</v>
      </c>
      <c r="R619" s="197">
        <f>Q619*H619</f>
        <v>0</v>
      </c>
      <c r="S619" s="197">
        <v>0</v>
      </c>
      <c r="T619" s="198">
        <f>S619*H619</f>
        <v>0</v>
      </c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R619" s="199" t="s">
        <v>197</v>
      </c>
      <c r="AT619" s="199" t="s">
        <v>149</v>
      </c>
      <c r="AU619" s="199" t="s">
        <v>88</v>
      </c>
      <c r="AY619" s="17" t="s">
        <v>146</v>
      </c>
      <c r="BE619" s="200">
        <f>IF(N619="základní",J619,0)</f>
        <v>0</v>
      </c>
      <c r="BF619" s="200">
        <f>IF(N619="snížená",J619,0)</f>
        <v>0</v>
      </c>
      <c r="BG619" s="200">
        <f>IF(N619="zákl. přenesená",J619,0)</f>
        <v>0</v>
      </c>
      <c r="BH619" s="200">
        <f>IF(N619="sníž. přenesená",J619,0)</f>
        <v>0</v>
      </c>
      <c r="BI619" s="200">
        <f>IF(N619="nulová",J619,0)</f>
        <v>0</v>
      </c>
      <c r="BJ619" s="17" t="s">
        <v>86</v>
      </c>
      <c r="BK619" s="200">
        <f>ROUND(I619*H619,2)</f>
        <v>0</v>
      </c>
      <c r="BL619" s="17" t="s">
        <v>197</v>
      </c>
      <c r="BM619" s="199" t="s">
        <v>664</v>
      </c>
    </row>
    <row r="620" spans="1:65" s="2" customFormat="1">
      <c r="A620" s="34"/>
      <c r="B620" s="35"/>
      <c r="C620" s="36"/>
      <c r="D620" s="201" t="s">
        <v>154</v>
      </c>
      <c r="E620" s="36"/>
      <c r="F620" s="202" t="s">
        <v>663</v>
      </c>
      <c r="G620" s="36"/>
      <c r="H620" s="36"/>
      <c r="I620" s="203"/>
      <c r="J620" s="36"/>
      <c r="K620" s="36"/>
      <c r="L620" s="39"/>
      <c r="M620" s="204"/>
      <c r="N620" s="205"/>
      <c r="O620" s="71"/>
      <c r="P620" s="71"/>
      <c r="Q620" s="71"/>
      <c r="R620" s="71"/>
      <c r="S620" s="71"/>
      <c r="T620" s="72"/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T620" s="17" t="s">
        <v>154</v>
      </c>
      <c r="AU620" s="17" t="s">
        <v>88</v>
      </c>
    </row>
    <row r="621" spans="1:65" s="13" customFormat="1">
      <c r="B621" s="206"/>
      <c r="C621" s="207"/>
      <c r="D621" s="201" t="s">
        <v>155</v>
      </c>
      <c r="E621" s="208" t="s">
        <v>1</v>
      </c>
      <c r="F621" s="209" t="s">
        <v>156</v>
      </c>
      <c r="G621" s="207"/>
      <c r="H621" s="210">
        <v>1</v>
      </c>
      <c r="I621" s="211"/>
      <c r="J621" s="207"/>
      <c r="K621" s="207"/>
      <c r="L621" s="212"/>
      <c r="M621" s="213"/>
      <c r="N621" s="214"/>
      <c r="O621" s="214"/>
      <c r="P621" s="214"/>
      <c r="Q621" s="214"/>
      <c r="R621" s="214"/>
      <c r="S621" s="214"/>
      <c r="T621" s="215"/>
      <c r="AT621" s="216" t="s">
        <v>155</v>
      </c>
      <c r="AU621" s="216" t="s">
        <v>88</v>
      </c>
      <c r="AV621" s="13" t="s">
        <v>88</v>
      </c>
      <c r="AW621" s="13" t="s">
        <v>35</v>
      </c>
      <c r="AX621" s="13" t="s">
        <v>78</v>
      </c>
      <c r="AY621" s="216" t="s">
        <v>146</v>
      </c>
    </row>
    <row r="622" spans="1:65" s="14" customFormat="1">
      <c r="B622" s="217"/>
      <c r="C622" s="218"/>
      <c r="D622" s="201" t="s">
        <v>155</v>
      </c>
      <c r="E622" s="219" t="s">
        <v>1</v>
      </c>
      <c r="F622" s="220" t="s">
        <v>157</v>
      </c>
      <c r="G622" s="218"/>
      <c r="H622" s="221">
        <v>1</v>
      </c>
      <c r="I622" s="222"/>
      <c r="J622" s="218"/>
      <c r="K622" s="218"/>
      <c r="L622" s="223"/>
      <c r="M622" s="224"/>
      <c r="N622" s="225"/>
      <c r="O622" s="225"/>
      <c r="P622" s="225"/>
      <c r="Q622" s="225"/>
      <c r="R622" s="225"/>
      <c r="S622" s="225"/>
      <c r="T622" s="226"/>
      <c r="AT622" s="227" t="s">
        <v>155</v>
      </c>
      <c r="AU622" s="227" t="s">
        <v>88</v>
      </c>
      <c r="AV622" s="14" t="s">
        <v>153</v>
      </c>
      <c r="AW622" s="14" t="s">
        <v>35</v>
      </c>
      <c r="AX622" s="14" t="s">
        <v>86</v>
      </c>
      <c r="AY622" s="227" t="s">
        <v>146</v>
      </c>
    </row>
    <row r="623" spans="1:65" s="2" customFormat="1" ht="16.5" customHeight="1">
      <c r="A623" s="34"/>
      <c r="B623" s="35"/>
      <c r="C623" s="238" t="s">
        <v>441</v>
      </c>
      <c r="D623" s="238" t="s">
        <v>266</v>
      </c>
      <c r="E623" s="239" t="s">
        <v>665</v>
      </c>
      <c r="F623" s="240" t="s">
        <v>666</v>
      </c>
      <c r="G623" s="241" t="s">
        <v>152</v>
      </c>
      <c r="H623" s="242">
        <v>1</v>
      </c>
      <c r="I623" s="243"/>
      <c r="J623" s="244">
        <f>ROUND(I623*H623,2)</f>
        <v>0</v>
      </c>
      <c r="K623" s="245"/>
      <c r="L623" s="246"/>
      <c r="M623" s="247" t="s">
        <v>1</v>
      </c>
      <c r="N623" s="248" t="s">
        <v>43</v>
      </c>
      <c r="O623" s="71"/>
      <c r="P623" s="197">
        <f>O623*H623</f>
        <v>0</v>
      </c>
      <c r="Q623" s="197">
        <v>0</v>
      </c>
      <c r="R623" s="197">
        <f>Q623*H623</f>
        <v>0</v>
      </c>
      <c r="S623" s="197">
        <v>0</v>
      </c>
      <c r="T623" s="198">
        <f>S623*H623</f>
        <v>0</v>
      </c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R623" s="199" t="s">
        <v>256</v>
      </c>
      <c r="AT623" s="199" t="s">
        <v>266</v>
      </c>
      <c r="AU623" s="199" t="s">
        <v>88</v>
      </c>
      <c r="AY623" s="17" t="s">
        <v>146</v>
      </c>
      <c r="BE623" s="200">
        <f>IF(N623="základní",J623,0)</f>
        <v>0</v>
      </c>
      <c r="BF623" s="200">
        <f>IF(N623="snížená",J623,0)</f>
        <v>0</v>
      </c>
      <c r="BG623" s="200">
        <f>IF(N623="zákl. přenesená",J623,0)</f>
        <v>0</v>
      </c>
      <c r="BH623" s="200">
        <f>IF(N623="sníž. přenesená",J623,0)</f>
        <v>0</v>
      </c>
      <c r="BI623" s="200">
        <f>IF(N623="nulová",J623,0)</f>
        <v>0</v>
      </c>
      <c r="BJ623" s="17" t="s">
        <v>86</v>
      </c>
      <c r="BK623" s="200">
        <f>ROUND(I623*H623,2)</f>
        <v>0</v>
      </c>
      <c r="BL623" s="17" t="s">
        <v>197</v>
      </c>
      <c r="BM623" s="199" t="s">
        <v>667</v>
      </c>
    </row>
    <row r="624" spans="1:65" s="2" customFormat="1">
      <c r="A624" s="34"/>
      <c r="B624" s="35"/>
      <c r="C624" s="36"/>
      <c r="D624" s="201" t="s">
        <v>154</v>
      </c>
      <c r="E624" s="36"/>
      <c r="F624" s="202" t="s">
        <v>666</v>
      </c>
      <c r="G624" s="36"/>
      <c r="H624" s="36"/>
      <c r="I624" s="203"/>
      <c r="J624" s="36"/>
      <c r="K624" s="36"/>
      <c r="L624" s="39"/>
      <c r="M624" s="204"/>
      <c r="N624" s="205"/>
      <c r="O624" s="71"/>
      <c r="P624" s="71"/>
      <c r="Q624" s="71"/>
      <c r="R624" s="71"/>
      <c r="S624" s="71"/>
      <c r="T624" s="72"/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T624" s="17" t="s">
        <v>154</v>
      </c>
      <c r="AU624" s="17" t="s">
        <v>88</v>
      </c>
    </row>
    <row r="625" spans="1:65" s="13" customFormat="1">
      <c r="B625" s="206"/>
      <c r="C625" s="207"/>
      <c r="D625" s="201" t="s">
        <v>155</v>
      </c>
      <c r="E625" s="208" t="s">
        <v>1</v>
      </c>
      <c r="F625" s="209" t="s">
        <v>156</v>
      </c>
      <c r="G625" s="207"/>
      <c r="H625" s="210">
        <v>1</v>
      </c>
      <c r="I625" s="211"/>
      <c r="J625" s="207"/>
      <c r="K625" s="207"/>
      <c r="L625" s="212"/>
      <c r="M625" s="213"/>
      <c r="N625" s="214"/>
      <c r="O625" s="214"/>
      <c r="P625" s="214"/>
      <c r="Q625" s="214"/>
      <c r="R625" s="214"/>
      <c r="S625" s="214"/>
      <c r="T625" s="215"/>
      <c r="AT625" s="216" t="s">
        <v>155</v>
      </c>
      <c r="AU625" s="216" t="s">
        <v>88</v>
      </c>
      <c r="AV625" s="13" t="s">
        <v>88</v>
      </c>
      <c r="AW625" s="13" t="s">
        <v>35</v>
      </c>
      <c r="AX625" s="13" t="s">
        <v>78</v>
      </c>
      <c r="AY625" s="216" t="s">
        <v>146</v>
      </c>
    </row>
    <row r="626" spans="1:65" s="14" customFormat="1">
      <c r="B626" s="217"/>
      <c r="C626" s="218"/>
      <c r="D626" s="201" t="s">
        <v>155</v>
      </c>
      <c r="E626" s="219" t="s">
        <v>1</v>
      </c>
      <c r="F626" s="220" t="s">
        <v>157</v>
      </c>
      <c r="G626" s="218"/>
      <c r="H626" s="221">
        <v>1</v>
      </c>
      <c r="I626" s="222"/>
      <c r="J626" s="218"/>
      <c r="K626" s="218"/>
      <c r="L626" s="223"/>
      <c r="M626" s="224"/>
      <c r="N626" s="225"/>
      <c r="O626" s="225"/>
      <c r="P626" s="225"/>
      <c r="Q626" s="225"/>
      <c r="R626" s="225"/>
      <c r="S626" s="225"/>
      <c r="T626" s="226"/>
      <c r="AT626" s="227" t="s">
        <v>155</v>
      </c>
      <c r="AU626" s="227" t="s">
        <v>88</v>
      </c>
      <c r="AV626" s="14" t="s">
        <v>153</v>
      </c>
      <c r="AW626" s="14" t="s">
        <v>35</v>
      </c>
      <c r="AX626" s="14" t="s">
        <v>86</v>
      </c>
      <c r="AY626" s="227" t="s">
        <v>146</v>
      </c>
    </row>
    <row r="627" spans="1:65" s="2" customFormat="1" ht="16.5" customHeight="1">
      <c r="A627" s="34"/>
      <c r="B627" s="35"/>
      <c r="C627" s="238" t="s">
        <v>668</v>
      </c>
      <c r="D627" s="238" t="s">
        <v>266</v>
      </c>
      <c r="E627" s="239" t="s">
        <v>669</v>
      </c>
      <c r="F627" s="240" t="s">
        <v>670</v>
      </c>
      <c r="G627" s="241" t="s">
        <v>152</v>
      </c>
      <c r="H627" s="242">
        <v>1</v>
      </c>
      <c r="I627" s="243"/>
      <c r="J627" s="244">
        <f>ROUND(I627*H627,2)</f>
        <v>0</v>
      </c>
      <c r="K627" s="245"/>
      <c r="L627" s="246"/>
      <c r="M627" s="247" t="s">
        <v>1</v>
      </c>
      <c r="N627" s="248" t="s">
        <v>43</v>
      </c>
      <c r="O627" s="71"/>
      <c r="P627" s="197">
        <f>O627*H627</f>
        <v>0</v>
      </c>
      <c r="Q627" s="197">
        <v>0</v>
      </c>
      <c r="R627" s="197">
        <f>Q627*H627</f>
        <v>0</v>
      </c>
      <c r="S627" s="197">
        <v>0</v>
      </c>
      <c r="T627" s="198">
        <f>S627*H627</f>
        <v>0</v>
      </c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R627" s="199" t="s">
        <v>256</v>
      </c>
      <c r="AT627" s="199" t="s">
        <v>266</v>
      </c>
      <c r="AU627" s="199" t="s">
        <v>88</v>
      </c>
      <c r="AY627" s="17" t="s">
        <v>146</v>
      </c>
      <c r="BE627" s="200">
        <f>IF(N627="základní",J627,0)</f>
        <v>0</v>
      </c>
      <c r="BF627" s="200">
        <f>IF(N627="snížená",J627,0)</f>
        <v>0</v>
      </c>
      <c r="BG627" s="200">
        <f>IF(N627="zákl. přenesená",J627,0)</f>
        <v>0</v>
      </c>
      <c r="BH627" s="200">
        <f>IF(N627="sníž. přenesená",J627,0)</f>
        <v>0</v>
      </c>
      <c r="BI627" s="200">
        <f>IF(N627="nulová",J627,0)</f>
        <v>0</v>
      </c>
      <c r="BJ627" s="17" t="s">
        <v>86</v>
      </c>
      <c r="BK627" s="200">
        <f>ROUND(I627*H627,2)</f>
        <v>0</v>
      </c>
      <c r="BL627" s="17" t="s">
        <v>197</v>
      </c>
      <c r="BM627" s="199" t="s">
        <v>671</v>
      </c>
    </row>
    <row r="628" spans="1:65" s="2" customFormat="1">
      <c r="A628" s="34"/>
      <c r="B628" s="35"/>
      <c r="C628" s="36"/>
      <c r="D628" s="201" t="s">
        <v>154</v>
      </c>
      <c r="E628" s="36"/>
      <c r="F628" s="202" t="s">
        <v>670</v>
      </c>
      <c r="G628" s="36"/>
      <c r="H628" s="36"/>
      <c r="I628" s="203"/>
      <c r="J628" s="36"/>
      <c r="K628" s="36"/>
      <c r="L628" s="39"/>
      <c r="M628" s="204"/>
      <c r="N628" s="205"/>
      <c r="O628" s="71"/>
      <c r="P628" s="71"/>
      <c r="Q628" s="71"/>
      <c r="R628" s="71"/>
      <c r="S628" s="71"/>
      <c r="T628" s="72"/>
      <c r="U628" s="34"/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  <c r="AT628" s="17" t="s">
        <v>154</v>
      </c>
      <c r="AU628" s="17" t="s">
        <v>88</v>
      </c>
    </row>
    <row r="629" spans="1:65" s="13" customFormat="1">
      <c r="B629" s="206"/>
      <c r="C629" s="207"/>
      <c r="D629" s="201" t="s">
        <v>155</v>
      </c>
      <c r="E629" s="208" t="s">
        <v>1</v>
      </c>
      <c r="F629" s="209" t="s">
        <v>156</v>
      </c>
      <c r="G629" s="207"/>
      <c r="H629" s="210">
        <v>1</v>
      </c>
      <c r="I629" s="211"/>
      <c r="J629" s="207"/>
      <c r="K629" s="207"/>
      <c r="L629" s="212"/>
      <c r="M629" s="213"/>
      <c r="N629" s="214"/>
      <c r="O629" s="214"/>
      <c r="P629" s="214"/>
      <c r="Q629" s="214"/>
      <c r="R629" s="214"/>
      <c r="S629" s="214"/>
      <c r="T629" s="215"/>
      <c r="AT629" s="216" t="s">
        <v>155</v>
      </c>
      <c r="AU629" s="216" t="s">
        <v>88</v>
      </c>
      <c r="AV629" s="13" t="s">
        <v>88</v>
      </c>
      <c r="AW629" s="13" t="s">
        <v>35</v>
      </c>
      <c r="AX629" s="13" t="s">
        <v>78</v>
      </c>
      <c r="AY629" s="216" t="s">
        <v>146</v>
      </c>
    </row>
    <row r="630" spans="1:65" s="14" customFormat="1">
      <c r="B630" s="217"/>
      <c r="C630" s="218"/>
      <c r="D630" s="201" t="s">
        <v>155</v>
      </c>
      <c r="E630" s="219" t="s">
        <v>1</v>
      </c>
      <c r="F630" s="220" t="s">
        <v>157</v>
      </c>
      <c r="G630" s="218"/>
      <c r="H630" s="221">
        <v>1</v>
      </c>
      <c r="I630" s="222"/>
      <c r="J630" s="218"/>
      <c r="K630" s="218"/>
      <c r="L630" s="223"/>
      <c r="M630" s="224"/>
      <c r="N630" s="225"/>
      <c r="O630" s="225"/>
      <c r="P630" s="225"/>
      <c r="Q630" s="225"/>
      <c r="R630" s="225"/>
      <c r="S630" s="225"/>
      <c r="T630" s="226"/>
      <c r="AT630" s="227" t="s">
        <v>155</v>
      </c>
      <c r="AU630" s="227" t="s">
        <v>88</v>
      </c>
      <c r="AV630" s="14" t="s">
        <v>153</v>
      </c>
      <c r="AW630" s="14" t="s">
        <v>35</v>
      </c>
      <c r="AX630" s="14" t="s">
        <v>86</v>
      </c>
      <c r="AY630" s="227" t="s">
        <v>146</v>
      </c>
    </row>
    <row r="631" spans="1:65" s="2" customFormat="1" ht="16.5" customHeight="1">
      <c r="A631" s="34"/>
      <c r="B631" s="35"/>
      <c r="C631" s="187" t="s">
        <v>449</v>
      </c>
      <c r="D631" s="187" t="s">
        <v>149</v>
      </c>
      <c r="E631" s="188" t="s">
        <v>672</v>
      </c>
      <c r="F631" s="189" t="s">
        <v>673</v>
      </c>
      <c r="G631" s="190" t="s">
        <v>163</v>
      </c>
      <c r="H631" s="191">
        <v>1.5760000000000001</v>
      </c>
      <c r="I631" s="192"/>
      <c r="J631" s="193">
        <f>ROUND(I631*H631,2)</f>
        <v>0</v>
      </c>
      <c r="K631" s="194"/>
      <c r="L631" s="39"/>
      <c r="M631" s="195" t="s">
        <v>1</v>
      </c>
      <c r="N631" s="196" t="s">
        <v>43</v>
      </c>
      <c r="O631" s="71"/>
      <c r="P631" s="197">
        <f>O631*H631</f>
        <v>0</v>
      </c>
      <c r="Q631" s="197">
        <v>0</v>
      </c>
      <c r="R631" s="197">
        <f>Q631*H631</f>
        <v>0</v>
      </c>
      <c r="S631" s="197">
        <v>0</v>
      </c>
      <c r="T631" s="198">
        <f>S631*H631</f>
        <v>0</v>
      </c>
      <c r="U631" s="34"/>
      <c r="V631" s="34"/>
      <c r="W631" s="34"/>
      <c r="X631" s="34"/>
      <c r="Y631" s="34"/>
      <c r="Z631" s="34"/>
      <c r="AA631" s="34"/>
      <c r="AB631" s="34"/>
      <c r="AC631" s="34"/>
      <c r="AD631" s="34"/>
      <c r="AE631" s="34"/>
      <c r="AR631" s="199" t="s">
        <v>197</v>
      </c>
      <c r="AT631" s="199" t="s">
        <v>149</v>
      </c>
      <c r="AU631" s="199" t="s">
        <v>88</v>
      </c>
      <c r="AY631" s="17" t="s">
        <v>146</v>
      </c>
      <c r="BE631" s="200">
        <f>IF(N631="základní",J631,0)</f>
        <v>0</v>
      </c>
      <c r="BF631" s="200">
        <f>IF(N631="snížená",J631,0)</f>
        <v>0</v>
      </c>
      <c r="BG631" s="200">
        <f>IF(N631="zákl. přenesená",J631,0)</f>
        <v>0</v>
      </c>
      <c r="BH631" s="200">
        <f>IF(N631="sníž. přenesená",J631,0)</f>
        <v>0</v>
      </c>
      <c r="BI631" s="200">
        <f>IF(N631="nulová",J631,0)</f>
        <v>0</v>
      </c>
      <c r="BJ631" s="17" t="s">
        <v>86</v>
      </c>
      <c r="BK631" s="200">
        <f>ROUND(I631*H631,2)</f>
        <v>0</v>
      </c>
      <c r="BL631" s="17" t="s">
        <v>197</v>
      </c>
      <c r="BM631" s="199" t="s">
        <v>674</v>
      </c>
    </row>
    <row r="632" spans="1:65" s="2" customFormat="1">
      <c r="A632" s="34"/>
      <c r="B632" s="35"/>
      <c r="C632" s="36"/>
      <c r="D632" s="201" t="s">
        <v>154</v>
      </c>
      <c r="E632" s="36"/>
      <c r="F632" s="202" t="s">
        <v>673</v>
      </c>
      <c r="G632" s="36"/>
      <c r="H632" s="36"/>
      <c r="I632" s="203"/>
      <c r="J632" s="36"/>
      <c r="K632" s="36"/>
      <c r="L632" s="39"/>
      <c r="M632" s="204"/>
      <c r="N632" s="205"/>
      <c r="O632" s="71"/>
      <c r="P632" s="71"/>
      <c r="Q632" s="71"/>
      <c r="R632" s="71"/>
      <c r="S632" s="71"/>
      <c r="T632" s="72"/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T632" s="17" t="s">
        <v>154</v>
      </c>
      <c r="AU632" s="17" t="s">
        <v>88</v>
      </c>
    </row>
    <row r="633" spans="1:65" s="13" customFormat="1">
      <c r="B633" s="206"/>
      <c r="C633" s="207"/>
      <c r="D633" s="201" t="s">
        <v>155</v>
      </c>
      <c r="E633" s="208" t="s">
        <v>1</v>
      </c>
      <c r="F633" s="209" t="s">
        <v>675</v>
      </c>
      <c r="G633" s="207"/>
      <c r="H633" s="210">
        <v>1.5760000000000001</v>
      </c>
      <c r="I633" s="211"/>
      <c r="J633" s="207"/>
      <c r="K633" s="207"/>
      <c r="L633" s="212"/>
      <c r="M633" s="213"/>
      <c r="N633" s="214"/>
      <c r="O633" s="214"/>
      <c r="P633" s="214"/>
      <c r="Q633" s="214"/>
      <c r="R633" s="214"/>
      <c r="S633" s="214"/>
      <c r="T633" s="215"/>
      <c r="AT633" s="216" t="s">
        <v>155</v>
      </c>
      <c r="AU633" s="216" t="s">
        <v>88</v>
      </c>
      <c r="AV633" s="13" t="s">
        <v>88</v>
      </c>
      <c r="AW633" s="13" t="s">
        <v>35</v>
      </c>
      <c r="AX633" s="13" t="s">
        <v>78</v>
      </c>
      <c r="AY633" s="216" t="s">
        <v>146</v>
      </c>
    </row>
    <row r="634" spans="1:65" s="14" customFormat="1">
      <c r="B634" s="217"/>
      <c r="C634" s="218"/>
      <c r="D634" s="201" t="s">
        <v>155</v>
      </c>
      <c r="E634" s="219" t="s">
        <v>1</v>
      </c>
      <c r="F634" s="220" t="s">
        <v>157</v>
      </c>
      <c r="G634" s="218"/>
      <c r="H634" s="221">
        <v>1.5760000000000001</v>
      </c>
      <c r="I634" s="222"/>
      <c r="J634" s="218"/>
      <c r="K634" s="218"/>
      <c r="L634" s="223"/>
      <c r="M634" s="224"/>
      <c r="N634" s="225"/>
      <c r="O634" s="225"/>
      <c r="P634" s="225"/>
      <c r="Q634" s="225"/>
      <c r="R634" s="225"/>
      <c r="S634" s="225"/>
      <c r="T634" s="226"/>
      <c r="AT634" s="227" t="s">
        <v>155</v>
      </c>
      <c r="AU634" s="227" t="s">
        <v>88</v>
      </c>
      <c r="AV634" s="14" t="s">
        <v>153</v>
      </c>
      <c r="AW634" s="14" t="s">
        <v>35</v>
      </c>
      <c r="AX634" s="14" t="s">
        <v>86</v>
      </c>
      <c r="AY634" s="227" t="s">
        <v>146</v>
      </c>
    </row>
    <row r="635" spans="1:65" s="2" customFormat="1" ht="16.5" customHeight="1">
      <c r="A635" s="34"/>
      <c r="B635" s="35"/>
      <c r="C635" s="187" t="s">
        <v>676</v>
      </c>
      <c r="D635" s="187" t="s">
        <v>149</v>
      </c>
      <c r="E635" s="188" t="s">
        <v>677</v>
      </c>
      <c r="F635" s="189" t="s">
        <v>678</v>
      </c>
      <c r="G635" s="190" t="s">
        <v>152</v>
      </c>
      <c r="H635" s="191">
        <v>1</v>
      </c>
      <c r="I635" s="192"/>
      <c r="J635" s="193">
        <f>ROUND(I635*H635,2)</f>
        <v>0</v>
      </c>
      <c r="K635" s="194"/>
      <c r="L635" s="39"/>
      <c r="M635" s="195" t="s">
        <v>1</v>
      </c>
      <c r="N635" s="196" t="s">
        <v>43</v>
      </c>
      <c r="O635" s="71"/>
      <c r="P635" s="197">
        <f>O635*H635</f>
        <v>0</v>
      </c>
      <c r="Q635" s="197">
        <v>0</v>
      </c>
      <c r="R635" s="197">
        <f>Q635*H635</f>
        <v>0</v>
      </c>
      <c r="S635" s="197">
        <v>0</v>
      </c>
      <c r="T635" s="198">
        <f>S635*H635</f>
        <v>0</v>
      </c>
      <c r="U635" s="34"/>
      <c r="V635" s="34"/>
      <c r="W635" s="34"/>
      <c r="X635" s="34"/>
      <c r="Y635" s="34"/>
      <c r="Z635" s="34"/>
      <c r="AA635" s="34"/>
      <c r="AB635" s="34"/>
      <c r="AC635" s="34"/>
      <c r="AD635" s="34"/>
      <c r="AE635" s="34"/>
      <c r="AR635" s="199" t="s">
        <v>197</v>
      </c>
      <c r="AT635" s="199" t="s">
        <v>149</v>
      </c>
      <c r="AU635" s="199" t="s">
        <v>88</v>
      </c>
      <c r="AY635" s="17" t="s">
        <v>146</v>
      </c>
      <c r="BE635" s="200">
        <f>IF(N635="základní",J635,0)</f>
        <v>0</v>
      </c>
      <c r="BF635" s="200">
        <f>IF(N635="snížená",J635,0)</f>
        <v>0</v>
      </c>
      <c r="BG635" s="200">
        <f>IF(N635="zákl. přenesená",J635,0)</f>
        <v>0</v>
      </c>
      <c r="BH635" s="200">
        <f>IF(N635="sníž. přenesená",J635,0)</f>
        <v>0</v>
      </c>
      <c r="BI635" s="200">
        <f>IF(N635="nulová",J635,0)</f>
        <v>0</v>
      </c>
      <c r="BJ635" s="17" t="s">
        <v>86</v>
      </c>
      <c r="BK635" s="200">
        <f>ROUND(I635*H635,2)</f>
        <v>0</v>
      </c>
      <c r="BL635" s="17" t="s">
        <v>197</v>
      </c>
      <c r="BM635" s="199" t="s">
        <v>679</v>
      </c>
    </row>
    <row r="636" spans="1:65" s="2" customFormat="1">
      <c r="A636" s="34"/>
      <c r="B636" s="35"/>
      <c r="C636" s="36"/>
      <c r="D636" s="201" t="s">
        <v>154</v>
      </c>
      <c r="E636" s="36"/>
      <c r="F636" s="202" t="s">
        <v>678</v>
      </c>
      <c r="G636" s="36"/>
      <c r="H636" s="36"/>
      <c r="I636" s="203"/>
      <c r="J636" s="36"/>
      <c r="K636" s="36"/>
      <c r="L636" s="39"/>
      <c r="M636" s="204"/>
      <c r="N636" s="205"/>
      <c r="O636" s="71"/>
      <c r="P636" s="71"/>
      <c r="Q636" s="71"/>
      <c r="R636" s="71"/>
      <c r="S636" s="71"/>
      <c r="T636" s="72"/>
      <c r="U636" s="34"/>
      <c r="V636" s="34"/>
      <c r="W636" s="34"/>
      <c r="X636" s="34"/>
      <c r="Y636" s="34"/>
      <c r="Z636" s="34"/>
      <c r="AA636" s="34"/>
      <c r="AB636" s="34"/>
      <c r="AC636" s="34"/>
      <c r="AD636" s="34"/>
      <c r="AE636" s="34"/>
      <c r="AT636" s="17" t="s">
        <v>154</v>
      </c>
      <c r="AU636" s="17" t="s">
        <v>88</v>
      </c>
    </row>
    <row r="637" spans="1:65" s="13" customFormat="1">
      <c r="B637" s="206"/>
      <c r="C637" s="207"/>
      <c r="D637" s="201" t="s">
        <v>155</v>
      </c>
      <c r="E637" s="208" t="s">
        <v>1</v>
      </c>
      <c r="F637" s="209" t="s">
        <v>428</v>
      </c>
      <c r="G637" s="207"/>
      <c r="H637" s="210">
        <v>1</v>
      </c>
      <c r="I637" s="211"/>
      <c r="J637" s="207"/>
      <c r="K637" s="207"/>
      <c r="L637" s="212"/>
      <c r="M637" s="213"/>
      <c r="N637" s="214"/>
      <c r="O637" s="214"/>
      <c r="P637" s="214"/>
      <c r="Q637" s="214"/>
      <c r="R637" s="214"/>
      <c r="S637" s="214"/>
      <c r="T637" s="215"/>
      <c r="AT637" s="216" t="s">
        <v>155</v>
      </c>
      <c r="AU637" s="216" t="s">
        <v>88</v>
      </c>
      <c r="AV637" s="13" t="s">
        <v>88</v>
      </c>
      <c r="AW637" s="13" t="s">
        <v>35</v>
      </c>
      <c r="AX637" s="13" t="s">
        <v>78</v>
      </c>
      <c r="AY637" s="216" t="s">
        <v>146</v>
      </c>
    </row>
    <row r="638" spans="1:65" s="14" customFormat="1">
      <c r="B638" s="217"/>
      <c r="C638" s="218"/>
      <c r="D638" s="201" t="s">
        <v>155</v>
      </c>
      <c r="E638" s="219" t="s">
        <v>1</v>
      </c>
      <c r="F638" s="220" t="s">
        <v>157</v>
      </c>
      <c r="G638" s="218"/>
      <c r="H638" s="221">
        <v>1</v>
      </c>
      <c r="I638" s="222"/>
      <c r="J638" s="218"/>
      <c r="K638" s="218"/>
      <c r="L638" s="223"/>
      <c r="M638" s="224"/>
      <c r="N638" s="225"/>
      <c r="O638" s="225"/>
      <c r="P638" s="225"/>
      <c r="Q638" s="225"/>
      <c r="R638" s="225"/>
      <c r="S638" s="225"/>
      <c r="T638" s="226"/>
      <c r="AT638" s="227" t="s">
        <v>155</v>
      </c>
      <c r="AU638" s="227" t="s">
        <v>88</v>
      </c>
      <c r="AV638" s="14" t="s">
        <v>153</v>
      </c>
      <c r="AW638" s="14" t="s">
        <v>35</v>
      </c>
      <c r="AX638" s="14" t="s">
        <v>86</v>
      </c>
      <c r="AY638" s="227" t="s">
        <v>146</v>
      </c>
    </row>
    <row r="639" spans="1:65" s="2" customFormat="1" ht="16.5" customHeight="1">
      <c r="A639" s="34"/>
      <c r="B639" s="35"/>
      <c r="C639" s="187" t="s">
        <v>454</v>
      </c>
      <c r="D639" s="187" t="s">
        <v>149</v>
      </c>
      <c r="E639" s="188" t="s">
        <v>680</v>
      </c>
      <c r="F639" s="189" t="s">
        <v>681</v>
      </c>
      <c r="G639" s="190" t="s">
        <v>180</v>
      </c>
      <c r="H639" s="191">
        <v>24</v>
      </c>
      <c r="I639" s="192"/>
      <c r="J639" s="193">
        <f>ROUND(I639*H639,2)</f>
        <v>0</v>
      </c>
      <c r="K639" s="194"/>
      <c r="L639" s="39"/>
      <c r="M639" s="195" t="s">
        <v>1</v>
      </c>
      <c r="N639" s="196" t="s">
        <v>43</v>
      </c>
      <c r="O639" s="71"/>
      <c r="P639" s="197">
        <f>O639*H639</f>
        <v>0</v>
      </c>
      <c r="Q639" s="197">
        <v>0</v>
      </c>
      <c r="R639" s="197">
        <f>Q639*H639</f>
        <v>0</v>
      </c>
      <c r="S639" s="197">
        <v>0</v>
      </c>
      <c r="T639" s="198">
        <f>S639*H639</f>
        <v>0</v>
      </c>
      <c r="U639" s="34"/>
      <c r="V639" s="34"/>
      <c r="W639" s="34"/>
      <c r="X639" s="34"/>
      <c r="Y639" s="34"/>
      <c r="Z639" s="34"/>
      <c r="AA639" s="34"/>
      <c r="AB639" s="34"/>
      <c r="AC639" s="34"/>
      <c r="AD639" s="34"/>
      <c r="AE639" s="34"/>
      <c r="AR639" s="199" t="s">
        <v>197</v>
      </c>
      <c r="AT639" s="199" t="s">
        <v>149</v>
      </c>
      <c r="AU639" s="199" t="s">
        <v>88</v>
      </c>
      <c r="AY639" s="17" t="s">
        <v>146</v>
      </c>
      <c r="BE639" s="200">
        <f>IF(N639="základní",J639,0)</f>
        <v>0</v>
      </c>
      <c r="BF639" s="200">
        <f>IF(N639="snížená",J639,0)</f>
        <v>0</v>
      </c>
      <c r="BG639" s="200">
        <f>IF(N639="zákl. přenesená",J639,0)</f>
        <v>0</v>
      </c>
      <c r="BH639" s="200">
        <f>IF(N639="sníž. přenesená",J639,0)</f>
        <v>0</v>
      </c>
      <c r="BI639" s="200">
        <f>IF(N639="nulová",J639,0)</f>
        <v>0</v>
      </c>
      <c r="BJ639" s="17" t="s">
        <v>86</v>
      </c>
      <c r="BK639" s="200">
        <f>ROUND(I639*H639,2)</f>
        <v>0</v>
      </c>
      <c r="BL639" s="17" t="s">
        <v>197</v>
      </c>
      <c r="BM639" s="199" t="s">
        <v>682</v>
      </c>
    </row>
    <row r="640" spans="1:65" s="2" customFormat="1">
      <c r="A640" s="34"/>
      <c r="B640" s="35"/>
      <c r="C640" s="36"/>
      <c r="D640" s="201" t="s">
        <v>154</v>
      </c>
      <c r="E640" s="36"/>
      <c r="F640" s="202" t="s">
        <v>681</v>
      </c>
      <c r="G640" s="36"/>
      <c r="H640" s="36"/>
      <c r="I640" s="203"/>
      <c r="J640" s="36"/>
      <c r="K640" s="36"/>
      <c r="L640" s="39"/>
      <c r="M640" s="204"/>
      <c r="N640" s="205"/>
      <c r="O640" s="71"/>
      <c r="P640" s="71"/>
      <c r="Q640" s="71"/>
      <c r="R640" s="71"/>
      <c r="S640" s="71"/>
      <c r="T640" s="72"/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T640" s="17" t="s">
        <v>154</v>
      </c>
      <c r="AU640" s="17" t="s">
        <v>88</v>
      </c>
    </row>
    <row r="641" spans="1:65" s="15" customFormat="1">
      <c r="B641" s="228"/>
      <c r="C641" s="229"/>
      <c r="D641" s="201" t="s">
        <v>155</v>
      </c>
      <c r="E641" s="230" t="s">
        <v>1</v>
      </c>
      <c r="F641" s="231" t="s">
        <v>616</v>
      </c>
      <c r="G641" s="229"/>
      <c r="H641" s="230" t="s">
        <v>1</v>
      </c>
      <c r="I641" s="232"/>
      <c r="J641" s="229"/>
      <c r="K641" s="229"/>
      <c r="L641" s="233"/>
      <c r="M641" s="234"/>
      <c r="N641" s="235"/>
      <c r="O641" s="235"/>
      <c r="P641" s="235"/>
      <c r="Q641" s="235"/>
      <c r="R641" s="235"/>
      <c r="S641" s="235"/>
      <c r="T641" s="236"/>
      <c r="AT641" s="237" t="s">
        <v>155</v>
      </c>
      <c r="AU641" s="237" t="s">
        <v>88</v>
      </c>
      <c r="AV641" s="15" t="s">
        <v>86</v>
      </c>
      <c r="AW641" s="15" t="s">
        <v>35</v>
      </c>
      <c r="AX641" s="15" t="s">
        <v>78</v>
      </c>
      <c r="AY641" s="237" t="s">
        <v>146</v>
      </c>
    </row>
    <row r="642" spans="1:65" s="13" customFormat="1">
      <c r="B642" s="206"/>
      <c r="C642" s="207"/>
      <c r="D642" s="201" t="s">
        <v>155</v>
      </c>
      <c r="E642" s="208" t="s">
        <v>1</v>
      </c>
      <c r="F642" s="209" t="s">
        <v>652</v>
      </c>
      <c r="G642" s="207"/>
      <c r="H642" s="210">
        <v>10.8</v>
      </c>
      <c r="I642" s="211"/>
      <c r="J642" s="207"/>
      <c r="K642" s="207"/>
      <c r="L642" s="212"/>
      <c r="M642" s="213"/>
      <c r="N642" s="214"/>
      <c r="O642" s="214"/>
      <c r="P642" s="214"/>
      <c r="Q642" s="214"/>
      <c r="R642" s="214"/>
      <c r="S642" s="214"/>
      <c r="T642" s="215"/>
      <c r="AT642" s="216" t="s">
        <v>155</v>
      </c>
      <c r="AU642" s="216" t="s">
        <v>88</v>
      </c>
      <c r="AV642" s="13" t="s">
        <v>88</v>
      </c>
      <c r="AW642" s="13" t="s">
        <v>35</v>
      </c>
      <c r="AX642" s="13" t="s">
        <v>78</v>
      </c>
      <c r="AY642" s="216" t="s">
        <v>146</v>
      </c>
    </row>
    <row r="643" spans="1:65" s="13" customFormat="1">
      <c r="B643" s="206"/>
      <c r="C643" s="207"/>
      <c r="D643" s="201" t="s">
        <v>155</v>
      </c>
      <c r="E643" s="208" t="s">
        <v>1</v>
      </c>
      <c r="F643" s="209" t="s">
        <v>683</v>
      </c>
      <c r="G643" s="207"/>
      <c r="H643" s="210">
        <v>13.200000000000001</v>
      </c>
      <c r="I643" s="211"/>
      <c r="J643" s="207"/>
      <c r="K643" s="207"/>
      <c r="L643" s="212"/>
      <c r="M643" s="213"/>
      <c r="N643" s="214"/>
      <c r="O643" s="214"/>
      <c r="P643" s="214"/>
      <c r="Q643" s="214"/>
      <c r="R643" s="214"/>
      <c r="S643" s="214"/>
      <c r="T643" s="215"/>
      <c r="AT643" s="216" t="s">
        <v>155</v>
      </c>
      <c r="AU643" s="216" t="s">
        <v>88</v>
      </c>
      <c r="AV643" s="13" t="s">
        <v>88</v>
      </c>
      <c r="AW643" s="13" t="s">
        <v>35</v>
      </c>
      <c r="AX643" s="13" t="s">
        <v>78</v>
      </c>
      <c r="AY643" s="216" t="s">
        <v>146</v>
      </c>
    </row>
    <row r="644" spans="1:65" s="14" customFormat="1">
      <c r="B644" s="217"/>
      <c r="C644" s="218"/>
      <c r="D644" s="201" t="s">
        <v>155</v>
      </c>
      <c r="E644" s="219" t="s">
        <v>1</v>
      </c>
      <c r="F644" s="220" t="s">
        <v>157</v>
      </c>
      <c r="G644" s="218"/>
      <c r="H644" s="221">
        <v>24</v>
      </c>
      <c r="I644" s="222"/>
      <c r="J644" s="218"/>
      <c r="K644" s="218"/>
      <c r="L644" s="223"/>
      <c r="M644" s="224"/>
      <c r="N644" s="225"/>
      <c r="O644" s="225"/>
      <c r="P644" s="225"/>
      <c r="Q644" s="225"/>
      <c r="R644" s="225"/>
      <c r="S644" s="225"/>
      <c r="T644" s="226"/>
      <c r="AT644" s="227" t="s">
        <v>155</v>
      </c>
      <c r="AU644" s="227" t="s">
        <v>88</v>
      </c>
      <c r="AV644" s="14" t="s">
        <v>153</v>
      </c>
      <c r="AW644" s="14" t="s">
        <v>35</v>
      </c>
      <c r="AX644" s="14" t="s">
        <v>86</v>
      </c>
      <c r="AY644" s="227" t="s">
        <v>146</v>
      </c>
    </row>
    <row r="645" spans="1:65" s="2" customFormat="1" ht="16.5" customHeight="1">
      <c r="A645" s="34"/>
      <c r="B645" s="35"/>
      <c r="C645" s="238" t="s">
        <v>684</v>
      </c>
      <c r="D645" s="238" t="s">
        <v>266</v>
      </c>
      <c r="E645" s="239" t="s">
        <v>685</v>
      </c>
      <c r="F645" s="240" t="s">
        <v>686</v>
      </c>
      <c r="G645" s="241" t="s">
        <v>152</v>
      </c>
      <c r="H645" s="242">
        <v>6</v>
      </c>
      <c r="I645" s="243"/>
      <c r="J645" s="244">
        <f>ROUND(I645*H645,2)</f>
        <v>0</v>
      </c>
      <c r="K645" s="245"/>
      <c r="L645" s="246"/>
      <c r="M645" s="247" t="s">
        <v>1</v>
      </c>
      <c r="N645" s="248" t="s">
        <v>43</v>
      </c>
      <c r="O645" s="71"/>
      <c r="P645" s="197">
        <f>O645*H645</f>
        <v>0</v>
      </c>
      <c r="Q645" s="197">
        <v>0</v>
      </c>
      <c r="R645" s="197">
        <f>Q645*H645</f>
        <v>0</v>
      </c>
      <c r="S645" s="197">
        <v>0</v>
      </c>
      <c r="T645" s="198">
        <f>S645*H645</f>
        <v>0</v>
      </c>
      <c r="U645" s="34"/>
      <c r="V645" s="34"/>
      <c r="W645" s="34"/>
      <c r="X645" s="34"/>
      <c r="Y645" s="34"/>
      <c r="Z645" s="34"/>
      <c r="AA645" s="34"/>
      <c r="AB645" s="34"/>
      <c r="AC645" s="34"/>
      <c r="AD645" s="34"/>
      <c r="AE645" s="34"/>
      <c r="AR645" s="199" t="s">
        <v>256</v>
      </c>
      <c r="AT645" s="199" t="s">
        <v>266</v>
      </c>
      <c r="AU645" s="199" t="s">
        <v>88</v>
      </c>
      <c r="AY645" s="17" t="s">
        <v>146</v>
      </c>
      <c r="BE645" s="200">
        <f>IF(N645="základní",J645,0)</f>
        <v>0</v>
      </c>
      <c r="BF645" s="200">
        <f>IF(N645="snížená",J645,0)</f>
        <v>0</v>
      </c>
      <c r="BG645" s="200">
        <f>IF(N645="zákl. přenesená",J645,0)</f>
        <v>0</v>
      </c>
      <c r="BH645" s="200">
        <f>IF(N645="sníž. přenesená",J645,0)</f>
        <v>0</v>
      </c>
      <c r="BI645" s="200">
        <f>IF(N645="nulová",J645,0)</f>
        <v>0</v>
      </c>
      <c r="BJ645" s="17" t="s">
        <v>86</v>
      </c>
      <c r="BK645" s="200">
        <f>ROUND(I645*H645,2)</f>
        <v>0</v>
      </c>
      <c r="BL645" s="17" t="s">
        <v>197</v>
      </c>
      <c r="BM645" s="199" t="s">
        <v>687</v>
      </c>
    </row>
    <row r="646" spans="1:65" s="2" customFormat="1">
      <c r="A646" s="34"/>
      <c r="B646" s="35"/>
      <c r="C646" s="36"/>
      <c r="D646" s="201" t="s">
        <v>154</v>
      </c>
      <c r="E646" s="36"/>
      <c r="F646" s="202" t="s">
        <v>686</v>
      </c>
      <c r="G646" s="36"/>
      <c r="H646" s="36"/>
      <c r="I646" s="203"/>
      <c r="J646" s="36"/>
      <c r="K646" s="36"/>
      <c r="L646" s="39"/>
      <c r="M646" s="204"/>
      <c r="N646" s="205"/>
      <c r="O646" s="71"/>
      <c r="P646" s="71"/>
      <c r="Q646" s="71"/>
      <c r="R646" s="71"/>
      <c r="S646" s="71"/>
      <c r="T646" s="72"/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T646" s="17" t="s">
        <v>154</v>
      </c>
      <c r="AU646" s="17" t="s">
        <v>88</v>
      </c>
    </row>
    <row r="647" spans="1:65" s="13" customFormat="1">
      <c r="B647" s="206"/>
      <c r="C647" s="207"/>
      <c r="D647" s="201" t="s">
        <v>155</v>
      </c>
      <c r="E647" s="208" t="s">
        <v>1</v>
      </c>
      <c r="F647" s="209" t="s">
        <v>688</v>
      </c>
      <c r="G647" s="207"/>
      <c r="H647" s="210">
        <v>6</v>
      </c>
      <c r="I647" s="211"/>
      <c r="J647" s="207"/>
      <c r="K647" s="207"/>
      <c r="L647" s="212"/>
      <c r="M647" s="213"/>
      <c r="N647" s="214"/>
      <c r="O647" s="214"/>
      <c r="P647" s="214"/>
      <c r="Q647" s="214"/>
      <c r="R647" s="214"/>
      <c r="S647" s="214"/>
      <c r="T647" s="215"/>
      <c r="AT647" s="216" t="s">
        <v>155</v>
      </c>
      <c r="AU647" s="216" t="s">
        <v>88</v>
      </c>
      <c r="AV647" s="13" t="s">
        <v>88</v>
      </c>
      <c r="AW647" s="13" t="s">
        <v>35</v>
      </c>
      <c r="AX647" s="13" t="s">
        <v>78</v>
      </c>
      <c r="AY647" s="216" t="s">
        <v>146</v>
      </c>
    </row>
    <row r="648" spans="1:65" s="14" customFormat="1">
      <c r="B648" s="217"/>
      <c r="C648" s="218"/>
      <c r="D648" s="201" t="s">
        <v>155</v>
      </c>
      <c r="E648" s="219" t="s">
        <v>1</v>
      </c>
      <c r="F648" s="220" t="s">
        <v>157</v>
      </c>
      <c r="G648" s="218"/>
      <c r="H648" s="221">
        <v>6</v>
      </c>
      <c r="I648" s="222"/>
      <c r="J648" s="218"/>
      <c r="K648" s="218"/>
      <c r="L648" s="223"/>
      <c r="M648" s="224"/>
      <c r="N648" s="225"/>
      <c r="O648" s="225"/>
      <c r="P648" s="225"/>
      <c r="Q648" s="225"/>
      <c r="R648" s="225"/>
      <c r="S648" s="225"/>
      <c r="T648" s="226"/>
      <c r="AT648" s="227" t="s">
        <v>155</v>
      </c>
      <c r="AU648" s="227" t="s">
        <v>88</v>
      </c>
      <c r="AV648" s="14" t="s">
        <v>153</v>
      </c>
      <c r="AW648" s="14" t="s">
        <v>35</v>
      </c>
      <c r="AX648" s="14" t="s">
        <v>86</v>
      </c>
      <c r="AY648" s="227" t="s">
        <v>146</v>
      </c>
    </row>
    <row r="649" spans="1:65" s="2" customFormat="1" ht="24.2" customHeight="1">
      <c r="A649" s="34"/>
      <c r="B649" s="35"/>
      <c r="C649" s="187" t="s">
        <v>458</v>
      </c>
      <c r="D649" s="187" t="s">
        <v>149</v>
      </c>
      <c r="E649" s="188" t="s">
        <v>689</v>
      </c>
      <c r="F649" s="189" t="s">
        <v>690</v>
      </c>
      <c r="G649" s="190" t="s">
        <v>205</v>
      </c>
      <c r="H649" s="191">
        <v>0.318</v>
      </c>
      <c r="I649" s="192"/>
      <c r="J649" s="193">
        <f>ROUND(I649*H649,2)</f>
        <v>0</v>
      </c>
      <c r="K649" s="194"/>
      <c r="L649" s="39"/>
      <c r="M649" s="195" t="s">
        <v>1</v>
      </c>
      <c r="N649" s="196" t="s">
        <v>43</v>
      </c>
      <c r="O649" s="71"/>
      <c r="P649" s="197">
        <f>O649*H649</f>
        <v>0</v>
      </c>
      <c r="Q649" s="197">
        <v>0</v>
      </c>
      <c r="R649" s="197">
        <f>Q649*H649</f>
        <v>0</v>
      </c>
      <c r="S649" s="197">
        <v>0</v>
      </c>
      <c r="T649" s="198">
        <f>S649*H649</f>
        <v>0</v>
      </c>
      <c r="U649" s="34"/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  <c r="AR649" s="199" t="s">
        <v>197</v>
      </c>
      <c r="AT649" s="199" t="s">
        <v>149</v>
      </c>
      <c r="AU649" s="199" t="s">
        <v>88</v>
      </c>
      <c r="AY649" s="17" t="s">
        <v>146</v>
      </c>
      <c r="BE649" s="200">
        <f>IF(N649="základní",J649,0)</f>
        <v>0</v>
      </c>
      <c r="BF649" s="200">
        <f>IF(N649="snížená",J649,0)</f>
        <v>0</v>
      </c>
      <c r="BG649" s="200">
        <f>IF(N649="zákl. přenesená",J649,0)</f>
        <v>0</v>
      </c>
      <c r="BH649" s="200">
        <f>IF(N649="sníž. přenesená",J649,0)</f>
        <v>0</v>
      </c>
      <c r="BI649" s="200">
        <f>IF(N649="nulová",J649,0)</f>
        <v>0</v>
      </c>
      <c r="BJ649" s="17" t="s">
        <v>86</v>
      </c>
      <c r="BK649" s="200">
        <f>ROUND(I649*H649,2)</f>
        <v>0</v>
      </c>
      <c r="BL649" s="17" t="s">
        <v>197</v>
      </c>
      <c r="BM649" s="199" t="s">
        <v>691</v>
      </c>
    </row>
    <row r="650" spans="1:65" s="2" customFormat="1" ht="19.5">
      <c r="A650" s="34"/>
      <c r="B650" s="35"/>
      <c r="C650" s="36"/>
      <c r="D650" s="201" t="s">
        <v>154</v>
      </c>
      <c r="E650" s="36"/>
      <c r="F650" s="202" t="s">
        <v>690</v>
      </c>
      <c r="G650" s="36"/>
      <c r="H650" s="36"/>
      <c r="I650" s="203"/>
      <c r="J650" s="36"/>
      <c r="K650" s="36"/>
      <c r="L650" s="39"/>
      <c r="M650" s="204"/>
      <c r="N650" s="205"/>
      <c r="O650" s="71"/>
      <c r="P650" s="71"/>
      <c r="Q650" s="71"/>
      <c r="R650" s="71"/>
      <c r="S650" s="71"/>
      <c r="T650" s="72"/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T650" s="17" t="s">
        <v>154</v>
      </c>
      <c r="AU650" s="17" t="s">
        <v>88</v>
      </c>
    </row>
    <row r="651" spans="1:65" s="2" customFormat="1" ht="24.2" customHeight="1">
      <c r="A651" s="34"/>
      <c r="B651" s="35"/>
      <c r="C651" s="187" t="s">
        <v>692</v>
      </c>
      <c r="D651" s="187" t="s">
        <v>149</v>
      </c>
      <c r="E651" s="188" t="s">
        <v>693</v>
      </c>
      <c r="F651" s="189" t="s">
        <v>694</v>
      </c>
      <c r="G651" s="190" t="s">
        <v>205</v>
      </c>
      <c r="H651" s="191">
        <v>0.318</v>
      </c>
      <c r="I651" s="192"/>
      <c r="J651" s="193">
        <f>ROUND(I651*H651,2)</f>
        <v>0</v>
      </c>
      <c r="K651" s="194"/>
      <c r="L651" s="39"/>
      <c r="M651" s="195" t="s">
        <v>1</v>
      </c>
      <c r="N651" s="196" t="s">
        <v>43</v>
      </c>
      <c r="O651" s="71"/>
      <c r="P651" s="197">
        <f>O651*H651</f>
        <v>0</v>
      </c>
      <c r="Q651" s="197">
        <v>0</v>
      </c>
      <c r="R651" s="197">
        <f>Q651*H651</f>
        <v>0</v>
      </c>
      <c r="S651" s="197">
        <v>0</v>
      </c>
      <c r="T651" s="198">
        <f>S651*H651</f>
        <v>0</v>
      </c>
      <c r="U651" s="34"/>
      <c r="V651" s="34"/>
      <c r="W651" s="34"/>
      <c r="X651" s="34"/>
      <c r="Y651" s="34"/>
      <c r="Z651" s="34"/>
      <c r="AA651" s="34"/>
      <c r="AB651" s="34"/>
      <c r="AC651" s="34"/>
      <c r="AD651" s="34"/>
      <c r="AE651" s="34"/>
      <c r="AR651" s="199" t="s">
        <v>197</v>
      </c>
      <c r="AT651" s="199" t="s">
        <v>149</v>
      </c>
      <c r="AU651" s="199" t="s">
        <v>88</v>
      </c>
      <c r="AY651" s="17" t="s">
        <v>146</v>
      </c>
      <c r="BE651" s="200">
        <f>IF(N651="základní",J651,0)</f>
        <v>0</v>
      </c>
      <c r="BF651" s="200">
        <f>IF(N651="snížená",J651,0)</f>
        <v>0</v>
      </c>
      <c r="BG651" s="200">
        <f>IF(N651="zákl. přenesená",J651,0)</f>
        <v>0</v>
      </c>
      <c r="BH651" s="200">
        <f>IF(N651="sníž. přenesená",J651,0)</f>
        <v>0</v>
      </c>
      <c r="BI651" s="200">
        <f>IF(N651="nulová",J651,0)</f>
        <v>0</v>
      </c>
      <c r="BJ651" s="17" t="s">
        <v>86</v>
      </c>
      <c r="BK651" s="200">
        <f>ROUND(I651*H651,2)</f>
        <v>0</v>
      </c>
      <c r="BL651" s="17" t="s">
        <v>197</v>
      </c>
      <c r="BM651" s="199" t="s">
        <v>695</v>
      </c>
    </row>
    <row r="652" spans="1:65" s="2" customFormat="1" ht="19.5">
      <c r="A652" s="34"/>
      <c r="B652" s="35"/>
      <c r="C652" s="36"/>
      <c r="D652" s="201" t="s">
        <v>154</v>
      </c>
      <c r="E652" s="36"/>
      <c r="F652" s="202" t="s">
        <v>694</v>
      </c>
      <c r="G652" s="36"/>
      <c r="H652" s="36"/>
      <c r="I652" s="203"/>
      <c r="J652" s="36"/>
      <c r="K652" s="36"/>
      <c r="L652" s="39"/>
      <c r="M652" s="204"/>
      <c r="N652" s="205"/>
      <c r="O652" s="71"/>
      <c r="P652" s="71"/>
      <c r="Q652" s="71"/>
      <c r="R652" s="71"/>
      <c r="S652" s="71"/>
      <c r="T652" s="72"/>
      <c r="U652" s="34"/>
      <c r="V652" s="34"/>
      <c r="W652" s="34"/>
      <c r="X652" s="34"/>
      <c r="Y652" s="34"/>
      <c r="Z652" s="34"/>
      <c r="AA652" s="34"/>
      <c r="AB652" s="34"/>
      <c r="AC652" s="34"/>
      <c r="AD652" s="34"/>
      <c r="AE652" s="34"/>
      <c r="AT652" s="17" t="s">
        <v>154</v>
      </c>
      <c r="AU652" s="17" t="s">
        <v>88</v>
      </c>
    </row>
    <row r="653" spans="1:65" s="12" customFormat="1" ht="22.9" customHeight="1">
      <c r="B653" s="171"/>
      <c r="C653" s="172"/>
      <c r="D653" s="173" t="s">
        <v>77</v>
      </c>
      <c r="E653" s="185" t="s">
        <v>696</v>
      </c>
      <c r="F653" s="185" t="s">
        <v>697</v>
      </c>
      <c r="G653" s="172"/>
      <c r="H653" s="172"/>
      <c r="I653" s="175"/>
      <c r="J653" s="186">
        <f>BK653</f>
        <v>0</v>
      </c>
      <c r="K653" s="172"/>
      <c r="L653" s="177"/>
      <c r="M653" s="178"/>
      <c r="N653" s="179"/>
      <c r="O653" s="179"/>
      <c r="P653" s="180">
        <f>SUM(P654:P748)</f>
        <v>0</v>
      </c>
      <c r="Q653" s="179"/>
      <c r="R653" s="180">
        <f>SUM(R654:R748)</f>
        <v>0</v>
      </c>
      <c r="S653" s="179"/>
      <c r="T653" s="181">
        <f>SUM(T654:T748)</f>
        <v>0</v>
      </c>
      <c r="AR653" s="182" t="s">
        <v>88</v>
      </c>
      <c r="AT653" s="183" t="s">
        <v>77</v>
      </c>
      <c r="AU653" s="183" t="s">
        <v>86</v>
      </c>
      <c r="AY653" s="182" t="s">
        <v>146</v>
      </c>
      <c r="BK653" s="184">
        <f>SUM(BK654:BK748)</f>
        <v>0</v>
      </c>
    </row>
    <row r="654" spans="1:65" s="2" customFormat="1" ht="16.5" customHeight="1">
      <c r="A654" s="34"/>
      <c r="B654" s="35"/>
      <c r="C654" s="187" t="s">
        <v>462</v>
      </c>
      <c r="D654" s="187" t="s">
        <v>149</v>
      </c>
      <c r="E654" s="188" t="s">
        <v>698</v>
      </c>
      <c r="F654" s="189" t="s">
        <v>699</v>
      </c>
      <c r="G654" s="190" t="s">
        <v>163</v>
      </c>
      <c r="H654" s="191">
        <v>4.7619999999999996</v>
      </c>
      <c r="I654" s="192"/>
      <c r="J654" s="193">
        <f>ROUND(I654*H654,2)</f>
        <v>0</v>
      </c>
      <c r="K654" s="194"/>
      <c r="L654" s="39"/>
      <c r="M654" s="195" t="s">
        <v>1</v>
      </c>
      <c r="N654" s="196" t="s">
        <v>43</v>
      </c>
      <c r="O654" s="71"/>
      <c r="P654" s="197">
        <f>O654*H654</f>
        <v>0</v>
      </c>
      <c r="Q654" s="197">
        <v>0</v>
      </c>
      <c r="R654" s="197">
        <f>Q654*H654</f>
        <v>0</v>
      </c>
      <c r="S654" s="197">
        <v>0</v>
      </c>
      <c r="T654" s="198">
        <f>S654*H654</f>
        <v>0</v>
      </c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R654" s="199" t="s">
        <v>197</v>
      </c>
      <c r="AT654" s="199" t="s">
        <v>149</v>
      </c>
      <c r="AU654" s="199" t="s">
        <v>88</v>
      </c>
      <c r="AY654" s="17" t="s">
        <v>146</v>
      </c>
      <c r="BE654" s="200">
        <f>IF(N654="základní",J654,0)</f>
        <v>0</v>
      </c>
      <c r="BF654" s="200">
        <f>IF(N654="snížená",J654,0)</f>
        <v>0</v>
      </c>
      <c r="BG654" s="200">
        <f>IF(N654="zákl. přenesená",J654,0)</f>
        <v>0</v>
      </c>
      <c r="BH654" s="200">
        <f>IF(N654="sníž. přenesená",J654,0)</f>
        <v>0</v>
      </c>
      <c r="BI654" s="200">
        <f>IF(N654="nulová",J654,0)</f>
        <v>0</v>
      </c>
      <c r="BJ654" s="17" t="s">
        <v>86</v>
      </c>
      <c r="BK654" s="200">
        <f>ROUND(I654*H654,2)</f>
        <v>0</v>
      </c>
      <c r="BL654" s="17" t="s">
        <v>197</v>
      </c>
      <c r="BM654" s="199" t="s">
        <v>700</v>
      </c>
    </row>
    <row r="655" spans="1:65" s="2" customFormat="1">
      <c r="A655" s="34"/>
      <c r="B655" s="35"/>
      <c r="C655" s="36"/>
      <c r="D655" s="201" t="s">
        <v>154</v>
      </c>
      <c r="E655" s="36"/>
      <c r="F655" s="202" t="s">
        <v>699</v>
      </c>
      <c r="G655" s="36"/>
      <c r="H655" s="36"/>
      <c r="I655" s="203"/>
      <c r="J655" s="36"/>
      <c r="K655" s="36"/>
      <c r="L655" s="39"/>
      <c r="M655" s="204"/>
      <c r="N655" s="205"/>
      <c r="O655" s="71"/>
      <c r="P655" s="71"/>
      <c r="Q655" s="71"/>
      <c r="R655" s="71"/>
      <c r="S655" s="71"/>
      <c r="T655" s="72"/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T655" s="17" t="s">
        <v>154</v>
      </c>
      <c r="AU655" s="17" t="s">
        <v>88</v>
      </c>
    </row>
    <row r="656" spans="1:65" s="13" customFormat="1">
      <c r="B656" s="206"/>
      <c r="C656" s="207"/>
      <c r="D656" s="201" t="s">
        <v>155</v>
      </c>
      <c r="E656" s="208" t="s">
        <v>1</v>
      </c>
      <c r="F656" s="209" t="s">
        <v>701</v>
      </c>
      <c r="G656" s="207"/>
      <c r="H656" s="210">
        <v>4.7615000000000007</v>
      </c>
      <c r="I656" s="211"/>
      <c r="J656" s="207"/>
      <c r="K656" s="207"/>
      <c r="L656" s="212"/>
      <c r="M656" s="213"/>
      <c r="N656" s="214"/>
      <c r="O656" s="214"/>
      <c r="P656" s="214"/>
      <c r="Q656" s="214"/>
      <c r="R656" s="214"/>
      <c r="S656" s="214"/>
      <c r="T656" s="215"/>
      <c r="AT656" s="216" t="s">
        <v>155</v>
      </c>
      <c r="AU656" s="216" t="s">
        <v>88</v>
      </c>
      <c r="AV656" s="13" t="s">
        <v>88</v>
      </c>
      <c r="AW656" s="13" t="s">
        <v>35</v>
      </c>
      <c r="AX656" s="13" t="s">
        <v>78</v>
      </c>
      <c r="AY656" s="216" t="s">
        <v>146</v>
      </c>
    </row>
    <row r="657" spans="1:65" s="14" customFormat="1">
      <c r="B657" s="217"/>
      <c r="C657" s="218"/>
      <c r="D657" s="201" t="s">
        <v>155</v>
      </c>
      <c r="E657" s="219" t="s">
        <v>1</v>
      </c>
      <c r="F657" s="220" t="s">
        <v>157</v>
      </c>
      <c r="G657" s="218"/>
      <c r="H657" s="221">
        <v>4.7615000000000007</v>
      </c>
      <c r="I657" s="222"/>
      <c r="J657" s="218"/>
      <c r="K657" s="218"/>
      <c r="L657" s="223"/>
      <c r="M657" s="224"/>
      <c r="N657" s="225"/>
      <c r="O657" s="225"/>
      <c r="P657" s="225"/>
      <c r="Q657" s="225"/>
      <c r="R657" s="225"/>
      <c r="S657" s="225"/>
      <c r="T657" s="226"/>
      <c r="AT657" s="227" t="s">
        <v>155</v>
      </c>
      <c r="AU657" s="227" t="s">
        <v>88</v>
      </c>
      <c r="AV657" s="14" t="s">
        <v>153</v>
      </c>
      <c r="AW657" s="14" t="s">
        <v>35</v>
      </c>
      <c r="AX657" s="14" t="s">
        <v>86</v>
      </c>
      <c r="AY657" s="227" t="s">
        <v>146</v>
      </c>
    </row>
    <row r="658" spans="1:65" s="2" customFormat="1" ht="16.5" customHeight="1">
      <c r="A658" s="34"/>
      <c r="B658" s="35"/>
      <c r="C658" s="187" t="s">
        <v>702</v>
      </c>
      <c r="D658" s="187" t="s">
        <v>149</v>
      </c>
      <c r="E658" s="188" t="s">
        <v>703</v>
      </c>
      <c r="F658" s="189" t="s">
        <v>704</v>
      </c>
      <c r="G658" s="190" t="s">
        <v>163</v>
      </c>
      <c r="H658" s="191">
        <v>4.0739999999999998</v>
      </c>
      <c r="I658" s="192"/>
      <c r="J658" s="193">
        <f>ROUND(I658*H658,2)</f>
        <v>0</v>
      </c>
      <c r="K658" s="194"/>
      <c r="L658" s="39"/>
      <c r="M658" s="195" t="s">
        <v>1</v>
      </c>
      <c r="N658" s="196" t="s">
        <v>43</v>
      </c>
      <c r="O658" s="71"/>
      <c r="P658" s="197">
        <f>O658*H658</f>
        <v>0</v>
      </c>
      <c r="Q658" s="197">
        <v>0</v>
      </c>
      <c r="R658" s="197">
        <f>Q658*H658</f>
        <v>0</v>
      </c>
      <c r="S658" s="197">
        <v>0</v>
      </c>
      <c r="T658" s="198">
        <f>S658*H658</f>
        <v>0</v>
      </c>
      <c r="U658" s="34"/>
      <c r="V658" s="34"/>
      <c r="W658" s="34"/>
      <c r="X658" s="34"/>
      <c r="Y658" s="34"/>
      <c r="Z658" s="34"/>
      <c r="AA658" s="34"/>
      <c r="AB658" s="34"/>
      <c r="AC658" s="34"/>
      <c r="AD658" s="34"/>
      <c r="AE658" s="34"/>
      <c r="AR658" s="199" t="s">
        <v>197</v>
      </c>
      <c r="AT658" s="199" t="s">
        <v>149</v>
      </c>
      <c r="AU658" s="199" t="s">
        <v>88</v>
      </c>
      <c r="AY658" s="17" t="s">
        <v>146</v>
      </c>
      <c r="BE658" s="200">
        <f>IF(N658="základní",J658,0)</f>
        <v>0</v>
      </c>
      <c r="BF658" s="200">
        <f>IF(N658="snížená",J658,0)</f>
        <v>0</v>
      </c>
      <c r="BG658" s="200">
        <f>IF(N658="zákl. přenesená",J658,0)</f>
        <v>0</v>
      </c>
      <c r="BH658" s="200">
        <f>IF(N658="sníž. přenesená",J658,0)</f>
        <v>0</v>
      </c>
      <c r="BI658" s="200">
        <f>IF(N658="nulová",J658,0)</f>
        <v>0</v>
      </c>
      <c r="BJ658" s="17" t="s">
        <v>86</v>
      </c>
      <c r="BK658" s="200">
        <f>ROUND(I658*H658,2)</f>
        <v>0</v>
      </c>
      <c r="BL658" s="17" t="s">
        <v>197</v>
      </c>
      <c r="BM658" s="199" t="s">
        <v>705</v>
      </c>
    </row>
    <row r="659" spans="1:65" s="2" customFormat="1">
      <c r="A659" s="34"/>
      <c r="B659" s="35"/>
      <c r="C659" s="36"/>
      <c r="D659" s="201" t="s">
        <v>154</v>
      </c>
      <c r="E659" s="36"/>
      <c r="F659" s="202" t="s">
        <v>704</v>
      </c>
      <c r="G659" s="36"/>
      <c r="H659" s="36"/>
      <c r="I659" s="203"/>
      <c r="J659" s="36"/>
      <c r="K659" s="36"/>
      <c r="L659" s="39"/>
      <c r="M659" s="204"/>
      <c r="N659" s="205"/>
      <c r="O659" s="71"/>
      <c r="P659" s="71"/>
      <c r="Q659" s="71"/>
      <c r="R659" s="71"/>
      <c r="S659" s="71"/>
      <c r="T659" s="72"/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T659" s="17" t="s">
        <v>154</v>
      </c>
      <c r="AU659" s="17" t="s">
        <v>88</v>
      </c>
    </row>
    <row r="660" spans="1:65" s="15" customFormat="1">
      <c r="B660" s="228"/>
      <c r="C660" s="229"/>
      <c r="D660" s="201" t="s">
        <v>155</v>
      </c>
      <c r="E660" s="230" t="s">
        <v>1</v>
      </c>
      <c r="F660" s="231" t="s">
        <v>706</v>
      </c>
      <c r="G660" s="229"/>
      <c r="H660" s="230" t="s">
        <v>1</v>
      </c>
      <c r="I660" s="232"/>
      <c r="J660" s="229"/>
      <c r="K660" s="229"/>
      <c r="L660" s="233"/>
      <c r="M660" s="234"/>
      <c r="N660" s="235"/>
      <c r="O660" s="235"/>
      <c r="P660" s="235"/>
      <c r="Q660" s="235"/>
      <c r="R660" s="235"/>
      <c r="S660" s="235"/>
      <c r="T660" s="236"/>
      <c r="AT660" s="237" t="s">
        <v>155</v>
      </c>
      <c r="AU660" s="237" t="s">
        <v>88</v>
      </c>
      <c r="AV660" s="15" t="s">
        <v>86</v>
      </c>
      <c r="AW660" s="15" t="s">
        <v>35</v>
      </c>
      <c r="AX660" s="15" t="s">
        <v>78</v>
      </c>
      <c r="AY660" s="237" t="s">
        <v>146</v>
      </c>
    </row>
    <row r="661" spans="1:65" s="13" customFormat="1">
      <c r="B661" s="206"/>
      <c r="C661" s="207"/>
      <c r="D661" s="201" t="s">
        <v>155</v>
      </c>
      <c r="E661" s="208" t="s">
        <v>1</v>
      </c>
      <c r="F661" s="209" t="s">
        <v>707</v>
      </c>
      <c r="G661" s="207"/>
      <c r="H661" s="210">
        <v>4.0739999999999998</v>
      </c>
      <c r="I661" s="211"/>
      <c r="J661" s="207"/>
      <c r="K661" s="207"/>
      <c r="L661" s="212"/>
      <c r="M661" s="213"/>
      <c r="N661" s="214"/>
      <c r="O661" s="214"/>
      <c r="P661" s="214"/>
      <c r="Q661" s="214"/>
      <c r="R661" s="214"/>
      <c r="S661" s="214"/>
      <c r="T661" s="215"/>
      <c r="AT661" s="216" t="s">
        <v>155</v>
      </c>
      <c r="AU661" s="216" t="s">
        <v>88</v>
      </c>
      <c r="AV661" s="13" t="s">
        <v>88</v>
      </c>
      <c r="AW661" s="13" t="s">
        <v>35</v>
      </c>
      <c r="AX661" s="13" t="s">
        <v>78</v>
      </c>
      <c r="AY661" s="216" t="s">
        <v>146</v>
      </c>
    </row>
    <row r="662" spans="1:65" s="14" customFormat="1">
      <c r="B662" s="217"/>
      <c r="C662" s="218"/>
      <c r="D662" s="201" t="s">
        <v>155</v>
      </c>
      <c r="E662" s="219" t="s">
        <v>1</v>
      </c>
      <c r="F662" s="220" t="s">
        <v>157</v>
      </c>
      <c r="G662" s="218"/>
      <c r="H662" s="221">
        <v>4.0739999999999998</v>
      </c>
      <c r="I662" s="222"/>
      <c r="J662" s="218"/>
      <c r="K662" s="218"/>
      <c r="L662" s="223"/>
      <c r="M662" s="224"/>
      <c r="N662" s="225"/>
      <c r="O662" s="225"/>
      <c r="P662" s="225"/>
      <c r="Q662" s="225"/>
      <c r="R662" s="225"/>
      <c r="S662" s="225"/>
      <c r="T662" s="226"/>
      <c r="AT662" s="227" t="s">
        <v>155</v>
      </c>
      <c r="AU662" s="227" t="s">
        <v>88</v>
      </c>
      <c r="AV662" s="14" t="s">
        <v>153</v>
      </c>
      <c r="AW662" s="14" t="s">
        <v>35</v>
      </c>
      <c r="AX662" s="14" t="s">
        <v>86</v>
      </c>
      <c r="AY662" s="227" t="s">
        <v>146</v>
      </c>
    </row>
    <row r="663" spans="1:65" s="2" customFormat="1" ht="16.5" customHeight="1">
      <c r="A663" s="34"/>
      <c r="B663" s="35"/>
      <c r="C663" s="187" t="s">
        <v>467</v>
      </c>
      <c r="D663" s="187" t="s">
        <v>149</v>
      </c>
      <c r="E663" s="188" t="s">
        <v>708</v>
      </c>
      <c r="F663" s="189" t="s">
        <v>709</v>
      </c>
      <c r="G663" s="190" t="s">
        <v>152</v>
      </c>
      <c r="H663" s="191">
        <v>1</v>
      </c>
      <c r="I663" s="192"/>
      <c r="J663" s="193">
        <f>ROUND(I663*H663,2)</f>
        <v>0</v>
      </c>
      <c r="K663" s="194"/>
      <c r="L663" s="39"/>
      <c r="M663" s="195" t="s">
        <v>1</v>
      </c>
      <c r="N663" s="196" t="s">
        <v>43</v>
      </c>
      <c r="O663" s="71"/>
      <c r="P663" s="197">
        <f>O663*H663</f>
        <v>0</v>
      </c>
      <c r="Q663" s="197">
        <v>0</v>
      </c>
      <c r="R663" s="197">
        <f>Q663*H663</f>
        <v>0</v>
      </c>
      <c r="S663" s="197">
        <v>0</v>
      </c>
      <c r="T663" s="198">
        <f>S663*H663</f>
        <v>0</v>
      </c>
      <c r="U663" s="34"/>
      <c r="V663" s="34"/>
      <c r="W663" s="34"/>
      <c r="X663" s="34"/>
      <c r="Y663" s="34"/>
      <c r="Z663" s="34"/>
      <c r="AA663" s="34"/>
      <c r="AB663" s="34"/>
      <c r="AC663" s="34"/>
      <c r="AD663" s="34"/>
      <c r="AE663" s="34"/>
      <c r="AR663" s="199" t="s">
        <v>197</v>
      </c>
      <c r="AT663" s="199" t="s">
        <v>149</v>
      </c>
      <c r="AU663" s="199" t="s">
        <v>88</v>
      </c>
      <c r="AY663" s="17" t="s">
        <v>146</v>
      </c>
      <c r="BE663" s="200">
        <f>IF(N663="základní",J663,0)</f>
        <v>0</v>
      </c>
      <c r="BF663" s="200">
        <f>IF(N663="snížená",J663,0)</f>
        <v>0</v>
      </c>
      <c r="BG663" s="200">
        <f>IF(N663="zákl. přenesená",J663,0)</f>
        <v>0</v>
      </c>
      <c r="BH663" s="200">
        <f>IF(N663="sníž. přenesená",J663,0)</f>
        <v>0</v>
      </c>
      <c r="BI663" s="200">
        <f>IF(N663="nulová",J663,0)</f>
        <v>0</v>
      </c>
      <c r="BJ663" s="17" t="s">
        <v>86</v>
      </c>
      <c r="BK663" s="200">
        <f>ROUND(I663*H663,2)</f>
        <v>0</v>
      </c>
      <c r="BL663" s="17" t="s">
        <v>197</v>
      </c>
      <c r="BM663" s="199" t="s">
        <v>710</v>
      </c>
    </row>
    <row r="664" spans="1:65" s="2" customFormat="1">
      <c r="A664" s="34"/>
      <c r="B664" s="35"/>
      <c r="C664" s="36"/>
      <c r="D664" s="201" t="s">
        <v>154</v>
      </c>
      <c r="E664" s="36"/>
      <c r="F664" s="202" t="s">
        <v>709</v>
      </c>
      <c r="G664" s="36"/>
      <c r="H664" s="36"/>
      <c r="I664" s="203"/>
      <c r="J664" s="36"/>
      <c r="K664" s="36"/>
      <c r="L664" s="39"/>
      <c r="M664" s="204"/>
      <c r="N664" s="205"/>
      <c r="O664" s="71"/>
      <c r="P664" s="71"/>
      <c r="Q664" s="71"/>
      <c r="R664" s="71"/>
      <c r="S664" s="71"/>
      <c r="T664" s="72"/>
      <c r="U664" s="34"/>
      <c r="V664" s="34"/>
      <c r="W664" s="34"/>
      <c r="X664" s="34"/>
      <c r="Y664" s="34"/>
      <c r="Z664" s="34"/>
      <c r="AA664" s="34"/>
      <c r="AB664" s="34"/>
      <c r="AC664" s="34"/>
      <c r="AD664" s="34"/>
      <c r="AE664" s="34"/>
      <c r="AT664" s="17" t="s">
        <v>154</v>
      </c>
      <c r="AU664" s="17" t="s">
        <v>88</v>
      </c>
    </row>
    <row r="665" spans="1:65" s="13" customFormat="1">
      <c r="B665" s="206"/>
      <c r="C665" s="207"/>
      <c r="D665" s="201" t="s">
        <v>155</v>
      </c>
      <c r="E665" s="208" t="s">
        <v>1</v>
      </c>
      <c r="F665" s="209" t="s">
        <v>711</v>
      </c>
      <c r="G665" s="207"/>
      <c r="H665" s="210">
        <v>1</v>
      </c>
      <c r="I665" s="211"/>
      <c r="J665" s="207"/>
      <c r="K665" s="207"/>
      <c r="L665" s="212"/>
      <c r="M665" s="213"/>
      <c r="N665" s="214"/>
      <c r="O665" s="214"/>
      <c r="P665" s="214"/>
      <c r="Q665" s="214"/>
      <c r="R665" s="214"/>
      <c r="S665" s="214"/>
      <c r="T665" s="215"/>
      <c r="AT665" s="216" t="s">
        <v>155</v>
      </c>
      <c r="AU665" s="216" t="s">
        <v>88</v>
      </c>
      <c r="AV665" s="13" t="s">
        <v>88</v>
      </c>
      <c r="AW665" s="13" t="s">
        <v>35</v>
      </c>
      <c r="AX665" s="13" t="s">
        <v>78</v>
      </c>
      <c r="AY665" s="216" t="s">
        <v>146</v>
      </c>
    </row>
    <row r="666" spans="1:65" s="14" customFormat="1">
      <c r="B666" s="217"/>
      <c r="C666" s="218"/>
      <c r="D666" s="201" t="s">
        <v>155</v>
      </c>
      <c r="E666" s="219" t="s">
        <v>1</v>
      </c>
      <c r="F666" s="220" t="s">
        <v>157</v>
      </c>
      <c r="G666" s="218"/>
      <c r="H666" s="221">
        <v>1</v>
      </c>
      <c r="I666" s="222"/>
      <c r="J666" s="218"/>
      <c r="K666" s="218"/>
      <c r="L666" s="223"/>
      <c r="M666" s="224"/>
      <c r="N666" s="225"/>
      <c r="O666" s="225"/>
      <c r="P666" s="225"/>
      <c r="Q666" s="225"/>
      <c r="R666" s="225"/>
      <c r="S666" s="225"/>
      <c r="T666" s="226"/>
      <c r="AT666" s="227" t="s">
        <v>155</v>
      </c>
      <c r="AU666" s="227" t="s">
        <v>88</v>
      </c>
      <c r="AV666" s="14" t="s">
        <v>153</v>
      </c>
      <c r="AW666" s="14" t="s">
        <v>35</v>
      </c>
      <c r="AX666" s="14" t="s">
        <v>86</v>
      </c>
      <c r="AY666" s="227" t="s">
        <v>146</v>
      </c>
    </row>
    <row r="667" spans="1:65" s="2" customFormat="1" ht="16.5" customHeight="1">
      <c r="A667" s="34"/>
      <c r="B667" s="35"/>
      <c r="C667" s="238" t="s">
        <v>712</v>
      </c>
      <c r="D667" s="238" t="s">
        <v>266</v>
      </c>
      <c r="E667" s="239" t="s">
        <v>713</v>
      </c>
      <c r="F667" s="240" t="s">
        <v>714</v>
      </c>
      <c r="G667" s="241" t="s">
        <v>152</v>
      </c>
      <c r="H667" s="242">
        <v>1</v>
      </c>
      <c r="I667" s="243"/>
      <c r="J667" s="244">
        <f>ROUND(I667*H667,2)</f>
        <v>0</v>
      </c>
      <c r="K667" s="245"/>
      <c r="L667" s="246"/>
      <c r="M667" s="247" t="s">
        <v>1</v>
      </c>
      <c r="N667" s="248" t="s">
        <v>43</v>
      </c>
      <c r="O667" s="71"/>
      <c r="P667" s="197">
        <f>O667*H667</f>
        <v>0</v>
      </c>
      <c r="Q667" s="197">
        <v>0</v>
      </c>
      <c r="R667" s="197">
        <f>Q667*H667</f>
        <v>0</v>
      </c>
      <c r="S667" s="197">
        <v>0</v>
      </c>
      <c r="T667" s="198">
        <f>S667*H667</f>
        <v>0</v>
      </c>
      <c r="U667" s="34"/>
      <c r="V667" s="34"/>
      <c r="W667" s="34"/>
      <c r="X667" s="34"/>
      <c r="Y667" s="34"/>
      <c r="Z667" s="34"/>
      <c r="AA667" s="34"/>
      <c r="AB667" s="34"/>
      <c r="AC667" s="34"/>
      <c r="AD667" s="34"/>
      <c r="AE667" s="34"/>
      <c r="AR667" s="199" t="s">
        <v>256</v>
      </c>
      <c r="AT667" s="199" t="s">
        <v>266</v>
      </c>
      <c r="AU667" s="199" t="s">
        <v>88</v>
      </c>
      <c r="AY667" s="17" t="s">
        <v>146</v>
      </c>
      <c r="BE667" s="200">
        <f>IF(N667="základní",J667,0)</f>
        <v>0</v>
      </c>
      <c r="BF667" s="200">
        <f>IF(N667="snížená",J667,0)</f>
        <v>0</v>
      </c>
      <c r="BG667" s="200">
        <f>IF(N667="zákl. přenesená",J667,0)</f>
        <v>0</v>
      </c>
      <c r="BH667" s="200">
        <f>IF(N667="sníž. přenesená",J667,0)</f>
        <v>0</v>
      </c>
      <c r="BI667" s="200">
        <f>IF(N667="nulová",J667,0)</f>
        <v>0</v>
      </c>
      <c r="BJ667" s="17" t="s">
        <v>86</v>
      </c>
      <c r="BK667" s="200">
        <f>ROUND(I667*H667,2)</f>
        <v>0</v>
      </c>
      <c r="BL667" s="17" t="s">
        <v>197</v>
      </c>
      <c r="BM667" s="199" t="s">
        <v>715</v>
      </c>
    </row>
    <row r="668" spans="1:65" s="2" customFormat="1">
      <c r="A668" s="34"/>
      <c r="B668" s="35"/>
      <c r="C668" s="36"/>
      <c r="D668" s="201" t="s">
        <v>154</v>
      </c>
      <c r="E668" s="36"/>
      <c r="F668" s="202" t="s">
        <v>714</v>
      </c>
      <c r="G668" s="36"/>
      <c r="H668" s="36"/>
      <c r="I668" s="203"/>
      <c r="J668" s="36"/>
      <c r="K668" s="36"/>
      <c r="L668" s="39"/>
      <c r="M668" s="204"/>
      <c r="N668" s="205"/>
      <c r="O668" s="71"/>
      <c r="P668" s="71"/>
      <c r="Q668" s="71"/>
      <c r="R668" s="71"/>
      <c r="S668" s="71"/>
      <c r="T668" s="72"/>
      <c r="U668" s="34"/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  <c r="AT668" s="17" t="s">
        <v>154</v>
      </c>
      <c r="AU668" s="17" t="s">
        <v>88</v>
      </c>
    </row>
    <row r="669" spans="1:65" s="13" customFormat="1">
      <c r="B669" s="206"/>
      <c r="C669" s="207"/>
      <c r="D669" s="201" t="s">
        <v>155</v>
      </c>
      <c r="E669" s="208" t="s">
        <v>1</v>
      </c>
      <c r="F669" s="209" t="s">
        <v>711</v>
      </c>
      <c r="G669" s="207"/>
      <c r="H669" s="210">
        <v>1</v>
      </c>
      <c r="I669" s="211"/>
      <c r="J669" s="207"/>
      <c r="K669" s="207"/>
      <c r="L669" s="212"/>
      <c r="M669" s="213"/>
      <c r="N669" s="214"/>
      <c r="O669" s="214"/>
      <c r="P669" s="214"/>
      <c r="Q669" s="214"/>
      <c r="R669" s="214"/>
      <c r="S669" s="214"/>
      <c r="T669" s="215"/>
      <c r="AT669" s="216" t="s">
        <v>155</v>
      </c>
      <c r="AU669" s="216" t="s">
        <v>88</v>
      </c>
      <c r="AV669" s="13" t="s">
        <v>88</v>
      </c>
      <c r="AW669" s="13" t="s">
        <v>35</v>
      </c>
      <c r="AX669" s="13" t="s">
        <v>78</v>
      </c>
      <c r="AY669" s="216" t="s">
        <v>146</v>
      </c>
    </row>
    <row r="670" spans="1:65" s="14" customFormat="1">
      <c r="B670" s="217"/>
      <c r="C670" s="218"/>
      <c r="D670" s="201" t="s">
        <v>155</v>
      </c>
      <c r="E670" s="219" t="s">
        <v>1</v>
      </c>
      <c r="F670" s="220" t="s">
        <v>157</v>
      </c>
      <c r="G670" s="218"/>
      <c r="H670" s="221">
        <v>1</v>
      </c>
      <c r="I670" s="222"/>
      <c r="J670" s="218"/>
      <c r="K670" s="218"/>
      <c r="L670" s="223"/>
      <c r="M670" s="224"/>
      <c r="N670" s="225"/>
      <c r="O670" s="225"/>
      <c r="P670" s="225"/>
      <c r="Q670" s="225"/>
      <c r="R670" s="225"/>
      <c r="S670" s="225"/>
      <c r="T670" s="226"/>
      <c r="AT670" s="227" t="s">
        <v>155</v>
      </c>
      <c r="AU670" s="227" t="s">
        <v>88</v>
      </c>
      <c r="AV670" s="14" t="s">
        <v>153</v>
      </c>
      <c r="AW670" s="14" t="s">
        <v>35</v>
      </c>
      <c r="AX670" s="14" t="s">
        <v>86</v>
      </c>
      <c r="AY670" s="227" t="s">
        <v>146</v>
      </c>
    </row>
    <row r="671" spans="1:65" s="2" customFormat="1" ht="16.5" customHeight="1">
      <c r="A671" s="34"/>
      <c r="B671" s="35"/>
      <c r="C671" s="187" t="s">
        <v>471</v>
      </c>
      <c r="D671" s="187" t="s">
        <v>149</v>
      </c>
      <c r="E671" s="188" t="s">
        <v>716</v>
      </c>
      <c r="F671" s="189" t="s">
        <v>717</v>
      </c>
      <c r="G671" s="190" t="s">
        <v>718</v>
      </c>
      <c r="H671" s="191">
        <v>1</v>
      </c>
      <c r="I671" s="192"/>
      <c r="J671" s="193">
        <f>ROUND(I671*H671,2)</f>
        <v>0</v>
      </c>
      <c r="K671" s="194"/>
      <c r="L671" s="39"/>
      <c r="M671" s="195" t="s">
        <v>1</v>
      </c>
      <c r="N671" s="196" t="s">
        <v>43</v>
      </c>
      <c r="O671" s="71"/>
      <c r="P671" s="197">
        <f>O671*H671</f>
        <v>0</v>
      </c>
      <c r="Q671" s="197">
        <v>0</v>
      </c>
      <c r="R671" s="197">
        <f>Q671*H671</f>
        <v>0</v>
      </c>
      <c r="S671" s="197">
        <v>0</v>
      </c>
      <c r="T671" s="198">
        <f>S671*H671</f>
        <v>0</v>
      </c>
      <c r="U671" s="34"/>
      <c r="V671" s="34"/>
      <c r="W671" s="34"/>
      <c r="X671" s="34"/>
      <c r="Y671" s="34"/>
      <c r="Z671" s="34"/>
      <c r="AA671" s="34"/>
      <c r="AB671" s="34"/>
      <c r="AC671" s="34"/>
      <c r="AD671" s="34"/>
      <c r="AE671" s="34"/>
      <c r="AR671" s="199" t="s">
        <v>197</v>
      </c>
      <c r="AT671" s="199" t="s">
        <v>149</v>
      </c>
      <c r="AU671" s="199" t="s">
        <v>88</v>
      </c>
      <c r="AY671" s="17" t="s">
        <v>146</v>
      </c>
      <c r="BE671" s="200">
        <f>IF(N671="základní",J671,0)</f>
        <v>0</v>
      </c>
      <c r="BF671" s="200">
        <f>IF(N671="snížená",J671,0)</f>
        <v>0</v>
      </c>
      <c r="BG671" s="200">
        <f>IF(N671="zákl. přenesená",J671,0)</f>
        <v>0</v>
      </c>
      <c r="BH671" s="200">
        <f>IF(N671="sníž. přenesená",J671,0)</f>
        <v>0</v>
      </c>
      <c r="BI671" s="200">
        <f>IF(N671="nulová",J671,0)</f>
        <v>0</v>
      </c>
      <c r="BJ671" s="17" t="s">
        <v>86</v>
      </c>
      <c r="BK671" s="200">
        <f>ROUND(I671*H671,2)</f>
        <v>0</v>
      </c>
      <c r="BL671" s="17" t="s">
        <v>197</v>
      </c>
      <c r="BM671" s="199" t="s">
        <v>719</v>
      </c>
    </row>
    <row r="672" spans="1:65" s="2" customFormat="1">
      <c r="A672" s="34"/>
      <c r="B672" s="35"/>
      <c r="C672" s="36"/>
      <c r="D672" s="201" t="s">
        <v>154</v>
      </c>
      <c r="E672" s="36"/>
      <c r="F672" s="202" t="s">
        <v>717</v>
      </c>
      <c r="G672" s="36"/>
      <c r="H672" s="36"/>
      <c r="I672" s="203"/>
      <c r="J672" s="36"/>
      <c r="K672" s="36"/>
      <c r="L672" s="39"/>
      <c r="M672" s="204"/>
      <c r="N672" s="205"/>
      <c r="O672" s="71"/>
      <c r="P672" s="71"/>
      <c r="Q672" s="71"/>
      <c r="R672" s="71"/>
      <c r="S672" s="71"/>
      <c r="T672" s="72"/>
      <c r="U672" s="34"/>
      <c r="V672" s="34"/>
      <c r="W672" s="34"/>
      <c r="X672" s="34"/>
      <c r="Y672" s="34"/>
      <c r="Z672" s="34"/>
      <c r="AA672" s="34"/>
      <c r="AB672" s="34"/>
      <c r="AC672" s="34"/>
      <c r="AD672" s="34"/>
      <c r="AE672" s="34"/>
      <c r="AT672" s="17" t="s">
        <v>154</v>
      </c>
      <c r="AU672" s="17" t="s">
        <v>88</v>
      </c>
    </row>
    <row r="673" spans="1:65" s="13" customFormat="1">
      <c r="B673" s="206"/>
      <c r="C673" s="207"/>
      <c r="D673" s="201" t="s">
        <v>155</v>
      </c>
      <c r="E673" s="208" t="s">
        <v>1</v>
      </c>
      <c r="F673" s="209" t="s">
        <v>711</v>
      </c>
      <c r="G673" s="207"/>
      <c r="H673" s="210">
        <v>1</v>
      </c>
      <c r="I673" s="211"/>
      <c r="J673" s="207"/>
      <c r="K673" s="207"/>
      <c r="L673" s="212"/>
      <c r="M673" s="213"/>
      <c r="N673" s="214"/>
      <c r="O673" s="214"/>
      <c r="P673" s="214"/>
      <c r="Q673" s="214"/>
      <c r="R673" s="214"/>
      <c r="S673" s="214"/>
      <c r="T673" s="215"/>
      <c r="AT673" s="216" t="s">
        <v>155</v>
      </c>
      <c r="AU673" s="216" t="s">
        <v>88</v>
      </c>
      <c r="AV673" s="13" t="s">
        <v>88</v>
      </c>
      <c r="AW673" s="13" t="s">
        <v>35</v>
      </c>
      <c r="AX673" s="13" t="s">
        <v>78</v>
      </c>
      <c r="AY673" s="216" t="s">
        <v>146</v>
      </c>
    </row>
    <row r="674" spans="1:65" s="14" customFormat="1">
      <c r="B674" s="217"/>
      <c r="C674" s="218"/>
      <c r="D674" s="201" t="s">
        <v>155</v>
      </c>
      <c r="E674" s="219" t="s">
        <v>1</v>
      </c>
      <c r="F674" s="220" t="s">
        <v>157</v>
      </c>
      <c r="G674" s="218"/>
      <c r="H674" s="221">
        <v>1</v>
      </c>
      <c r="I674" s="222"/>
      <c r="J674" s="218"/>
      <c r="K674" s="218"/>
      <c r="L674" s="223"/>
      <c r="M674" s="224"/>
      <c r="N674" s="225"/>
      <c r="O674" s="225"/>
      <c r="P674" s="225"/>
      <c r="Q674" s="225"/>
      <c r="R674" s="225"/>
      <c r="S674" s="225"/>
      <c r="T674" s="226"/>
      <c r="AT674" s="227" t="s">
        <v>155</v>
      </c>
      <c r="AU674" s="227" t="s">
        <v>88</v>
      </c>
      <c r="AV674" s="14" t="s">
        <v>153</v>
      </c>
      <c r="AW674" s="14" t="s">
        <v>35</v>
      </c>
      <c r="AX674" s="14" t="s">
        <v>86</v>
      </c>
      <c r="AY674" s="227" t="s">
        <v>146</v>
      </c>
    </row>
    <row r="675" spans="1:65" s="2" customFormat="1" ht="16.5" customHeight="1">
      <c r="A675" s="34"/>
      <c r="B675" s="35"/>
      <c r="C675" s="238" t="s">
        <v>720</v>
      </c>
      <c r="D675" s="238" t="s">
        <v>266</v>
      </c>
      <c r="E675" s="239" t="s">
        <v>721</v>
      </c>
      <c r="F675" s="240" t="s">
        <v>722</v>
      </c>
      <c r="G675" s="241" t="s">
        <v>152</v>
      </c>
      <c r="H675" s="242">
        <v>1</v>
      </c>
      <c r="I675" s="243"/>
      <c r="J675" s="244">
        <f>ROUND(I675*H675,2)</f>
        <v>0</v>
      </c>
      <c r="K675" s="245"/>
      <c r="L675" s="246"/>
      <c r="M675" s="247" t="s">
        <v>1</v>
      </c>
      <c r="N675" s="248" t="s">
        <v>43</v>
      </c>
      <c r="O675" s="71"/>
      <c r="P675" s="197">
        <f>O675*H675</f>
        <v>0</v>
      </c>
      <c r="Q675" s="197">
        <v>0</v>
      </c>
      <c r="R675" s="197">
        <f>Q675*H675</f>
        <v>0</v>
      </c>
      <c r="S675" s="197">
        <v>0</v>
      </c>
      <c r="T675" s="198">
        <f>S675*H675</f>
        <v>0</v>
      </c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R675" s="199" t="s">
        <v>256</v>
      </c>
      <c r="AT675" s="199" t="s">
        <v>266</v>
      </c>
      <c r="AU675" s="199" t="s">
        <v>88</v>
      </c>
      <c r="AY675" s="17" t="s">
        <v>146</v>
      </c>
      <c r="BE675" s="200">
        <f>IF(N675="základní",J675,0)</f>
        <v>0</v>
      </c>
      <c r="BF675" s="200">
        <f>IF(N675="snížená",J675,0)</f>
        <v>0</v>
      </c>
      <c r="BG675" s="200">
        <f>IF(N675="zákl. přenesená",J675,0)</f>
        <v>0</v>
      </c>
      <c r="BH675" s="200">
        <f>IF(N675="sníž. přenesená",J675,0)</f>
        <v>0</v>
      </c>
      <c r="BI675" s="200">
        <f>IF(N675="nulová",J675,0)</f>
        <v>0</v>
      </c>
      <c r="BJ675" s="17" t="s">
        <v>86</v>
      </c>
      <c r="BK675" s="200">
        <f>ROUND(I675*H675,2)</f>
        <v>0</v>
      </c>
      <c r="BL675" s="17" t="s">
        <v>197</v>
      </c>
      <c r="BM675" s="199" t="s">
        <v>723</v>
      </c>
    </row>
    <row r="676" spans="1:65" s="2" customFormat="1">
      <c r="A676" s="34"/>
      <c r="B676" s="35"/>
      <c r="C676" s="36"/>
      <c r="D676" s="201" t="s">
        <v>154</v>
      </c>
      <c r="E676" s="36"/>
      <c r="F676" s="202" t="s">
        <v>722</v>
      </c>
      <c r="G676" s="36"/>
      <c r="H676" s="36"/>
      <c r="I676" s="203"/>
      <c r="J676" s="36"/>
      <c r="K676" s="36"/>
      <c r="L676" s="39"/>
      <c r="M676" s="204"/>
      <c r="N676" s="205"/>
      <c r="O676" s="71"/>
      <c r="P676" s="71"/>
      <c r="Q676" s="71"/>
      <c r="R676" s="71"/>
      <c r="S676" s="71"/>
      <c r="T676" s="72"/>
      <c r="U676" s="34"/>
      <c r="V676" s="34"/>
      <c r="W676" s="34"/>
      <c r="X676" s="34"/>
      <c r="Y676" s="34"/>
      <c r="Z676" s="34"/>
      <c r="AA676" s="34"/>
      <c r="AB676" s="34"/>
      <c r="AC676" s="34"/>
      <c r="AD676" s="34"/>
      <c r="AE676" s="34"/>
      <c r="AT676" s="17" t="s">
        <v>154</v>
      </c>
      <c r="AU676" s="17" t="s">
        <v>88</v>
      </c>
    </row>
    <row r="677" spans="1:65" s="13" customFormat="1">
      <c r="B677" s="206"/>
      <c r="C677" s="207"/>
      <c r="D677" s="201" t="s">
        <v>155</v>
      </c>
      <c r="E677" s="208" t="s">
        <v>1</v>
      </c>
      <c r="F677" s="209" t="s">
        <v>711</v>
      </c>
      <c r="G677" s="207"/>
      <c r="H677" s="210">
        <v>1</v>
      </c>
      <c r="I677" s="211"/>
      <c r="J677" s="207"/>
      <c r="K677" s="207"/>
      <c r="L677" s="212"/>
      <c r="M677" s="213"/>
      <c r="N677" s="214"/>
      <c r="O677" s="214"/>
      <c r="P677" s="214"/>
      <c r="Q677" s="214"/>
      <c r="R677" s="214"/>
      <c r="S677" s="214"/>
      <c r="T677" s="215"/>
      <c r="AT677" s="216" t="s">
        <v>155</v>
      </c>
      <c r="AU677" s="216" t="s">
        <v>88</v>
      </c>
      <c r="AV677" s="13" t="s">
        <v>88</v>
      </c>
      <c r="AW677" s="13" t="s">
        <v>35</v>
      </c>
      <c r="AX677" s="13" t="s">
        <v>78</v>
      </c>
      <c r="AY677" s="216" t="s">
        <v>146</v>
      </c>
    </row>
    <row r="678" spans="1:65" s="14" customFormat="1">
      <c r="B678" s="217"/>
      <c r="C678" s="218"/>
      <c r="D678" s="201" t="s">
        <v>155</v>
      </c>
      <c r="E678" s="219" t="s">
        <v>1</v>
      </c>
      <c r="F678" s="220" t="s">
        <v>157</v>
      </c>
      <c r="G678" s="218"/>
      <c r="H678" s="221">
        <v>1</v>
      </c>
      <c r="I678" s="222"/>
      <c r="J678" s="218"/>
      <c r="K678" s="218"/>
      <c r="L678" s="223"/>
      <c r="M678" s="224"/>
      <c r="N678" s="225"/>
      <c r="O678" s="225"/>
      <c r="P678" s="225"/>
      <c r="Q678" s="225"/>
      <c r="R678" s="225"/>
      <c r="S678" s="225"/>
      <c r="T678" s="226"/>
      <c r="AT678" s="227" t="s">
        <v>155</v>
      </c>
      <c r="AU678" s="227" t="s">
        <v>88</v>
      </c>
      <c r="AV678" s="14" t="s">
        <v>153</v>
      </c>
      <c r="AW678" s="14" t="s">
        <v>35</v>
      </c>
      <c r="AX678" s="14" t="s">
        <v>86</v>
      </c>
      <c r="AY678" s="227" t="s">
        <v>146</v>
      </c>
    </row>
    <row r="679" spans="1:65" s="2" customFormat="1" ht="16.5" customHeight="1">
      <c r="A679" s="34"/>
      <c r="B679" s="35"/>
      <c r="C679" s="187" t="s">
        <v>474</v>
      </c>
      <c r="D679" s="187" t="s">
        <v>149</v>
      </c>
      <c r="E679" s="188" t="s">
        <v>724</v>
      </c>
      <c r="F679" s="189" t="s">
        <v>725</v>
      </c>
      <c r="G679" s="190" t="s">
        <v>152</v>
      </c>
      <c r="H679" s="191">
        <v>1</v>
      </c>
      <c r="I679" s="192"/>
      <c r="J679" s="193">
        <f>ROUND(I679*H679,2)</f>
        <v>0</v>
      </c>
      <c r="K679" s="194"/>
      <c r="L679" s="39"/>
      <c r="M679" s="195" t="s">
        <v>1</v>
      </c>
      <c r="N679" s="196" t="s">
        <v>43</v>
      </c>
      <c r="O679" s="71"/>
      <c r="P679" s="197">
        <f>O679*H679</f>
        <v>0</v>
      </c>
      <c r="Q679" s="197">
        <v>0</v>
      </c>
      <c r="R679" s="197">
        <f>Q679*H679</f>
        <v>0</v>
      </c>
      <c r="S679" s="197">
        <v>0</v>
      </c>
      <c r="T679" s="198">
        <f>S679*H679</f>
        <v>0</v>
      </c>
      <c r="U679" s="34"/>
      <c r="V679" s="34"/>
      <c r="W679" s="34"/>
      <c r="X679" s="34"/>
      <c r="Y679" s="34"/>
      <c r="Z679" s="34"/>
      <c r="AA679" s="34"/>
      <c r="AB679" s="34"/>
      <c r="AC679" s="34"/>
      <c r="AD679" s="34"/>
      <c r="AE679" s="34"/>
      <c r="AR679" s="199" t="s">
        <v>197</v>
      </c>
      <c r="AT679" s="199" t="s">
        <v>149</v>
      </c>
      <c r="AU679" s="199" t="s">
        <v>88</v>
      </c>
      <c r="AY679" s="17" t="s">
        <v>146</v>
      </c>
      <c r="BE679" s="200">
        <f>IF(N679="základní",J679,0)</f>
        <v>0</v>
      </c>
      <c r="BF679" s="200">
        <f>IF(N679="snížená",J679,0)</f>
        <v>0</v>
      </c>
      <c r="BG679" s="200">
        <f>IF(N679="zákl. přenesená",J679,0)</f>
        <v>0</v>
      </c>
      <c r="BH679" s="200">
        <f>IF(N679="sníž. přenesená",J679,0)</f>
        <v>0</v>
      </c>
      <c r="BI679" s="200">
        <f>IF(N679="nulová",J679,0)</f>
        <v>0</v>
      </c>
      <c r="BJ679" s="17" t="s">
        <v>86</v>
      </c>
      <c r="BK679" s="200">
        <f>ROUND(I679*H679,2)</f>
        <v>0</v>
      </c>
      <c r="BL679" s="17" t="s">
        <v>197</v>
      </c>
      <c r="BM679" s="199" t="s">
        <v>726</v>
      </c>
    </row>
    <row r="680" spans="1:65" s="2" customFormat="1">
      <c r="A680" s="34"/>
      <c r="B680" s="35"/>
      <c r="C680" s="36"/>
      <c r="D680" s="201" t="s">
        <v>154</v>
      </c>
      <c r="E680" s="36"/>
      <c r="F680" s="202" t="s">
        <v>725</v>
      </c>
      <c r="G680" s="36"/>
      <c r="H680" s="36"/>
      <c r="I680" s="203"/>
      <c r="J680" s="36"/>
      <c r="K680" s="36"/>
      <c r="L680" s="39"/>
      <c r="M680" s="204"/>
      <c r="N680" s="205"/>
      <c r="O680" s="71"/>
      <c r="P680" s="71"/>
      <c r="Q680" s="71"/>
      <c r="R680" s="71"/>
      <c r="S680" s="71"/>
      <c r="T680" s="72"/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T680" s="17" t="s">
        <v>154</v>
      </c>
      <c r="AU680" s="17" t="s">
        <v>88</v>
      </c>
    </row>
    <row r="681" spans="1:65" s="13" customFormat="1">
      <c r="B681" s="206"/>
      <c r="C681" s="207"/>
      <c r="D681" s="201" t="s">
        <v>155</v>
      </c>
      <c r="E681" s="208" t="s">
        <v>1</v>
      </c>
      <c r="F681" s="209" t="s">
        <v>727</v>
      </c>
      <c r="G681" s="207"/>
      <c r="H681" s="210">
        <v>1</v>
      </c>
      <c r="I681" s="211"/>
      <c r="J681" s="207"/>
      <c r="K681" s="207"/>
      <c r="L681" s="212"/>
      <c r="M681" s="213"/>
      <c r="N681" s="214"/>
      <c r="O681" s="214"/>
      <c r="P681" s="214"/>
      <c r="Q681" s="214"/>
      <c r="R681" s="214"/>
      <c r="S681" s="214"/>
      <c r="T681" s="215"/>
      <c r="AT681" s="216" t="s">
        <v>155</v>
      </c>
      <c r="AU681" s="216" t="s">
        <v>88</v>
      </c>
      <c r="AV681" s="13" t="s">
        <v>88</v>
      </c>
      <c r="AW681" s="13" t="s">
        <v>35</v>
      </c>
      <c r="AX681" s="13" t="s">
        <v>78</v>
      </c>
      <c r="AY681" s="216" t="s">
        <v>146</v>
      </c>
    </row>
    <row r="682" spans="1:65" s="14" customFormat="1">
      <c r="B682" s="217"/>
      <c r="C682" s="218"/>
      <c r="D682" s="201" t="s">
        <v>155</v>
      </c>
      <c r="E682" s="219" t="s">
        <v>1</v>
      </c>
      <c r="F682" s="220" t="s">
        <v>157</v>
      </c>
      <c r="G682" s="218"/>
      <c r="H682" s="221">
        <v>1</v>
      </c>
      <c r="I682" s="222"/>
      <c r="J682" s="218"/>
      <c r="K682" s="218"/>
      <c r="L682" s="223"/>
      <c r="M682" s="224"/>
      <c r="N682" s="225"/>
      <c r="O682" s="225"/>
      <c r="P682" s="225"/>
      <c r="Q682" s="225"/>
      <c r="R682" s="225"/>
      <c r="S682" s="225"/>
      <c r="T682" s="226"/>
      <c r="AT682" s="227" t="s">
        <v>155</v>
      </c>
      <c r="AU682" s="227" t="s">
        <v>88</v>
      </c>
      <c r="AV682" s="14" t="s">
        <v>153</v>
      </c>
      <c r="AW682" s="14" t="s">
        <v>35</v>
      </c>
      <c r="AX682" s="14" t="s">
        <v>86</v>
      </c>
      <c r="AY682" s="227" t="s">
        <v>146</v>
      </c>
    </row>
    <row r="683" spans="1:65" s="2" customFormat="1" ht="16.5" customHeight="1">
      <c r="A683" s="34"/>
      <c r="B683" s="35"/>
      <c r="C683" s="238" t="s">
        <v>728</v>
      </c>
      <c r="D683" s="238" t="s">
        <v>266</v>
      </c>
      <c r="E683" s="239" t="s">
        <v>729</v>
      </c>
      <c r="F683" s="240" t="s">
        <v>730</v>
      </c>
      <c r="G683" s="241" t="s">
        <v>152</v>
      </c>
      <c r="H683" s="242">
        <v>1</v>
      </c>
      <c r="I683" s="243"/>
      <c r="J683" s="244">
        <f>ROUND(I683*H683,2)</f>
        <v>0</v>
      </c>
      <c r="K683" s="245"/>
      <c r="L683" s="246"/>
      <c r="M683" s="247" t="s">
        <v>1</v>
      </c>
      <c r="N683" s="248" t="s">
        <v>43</v>
      </c>
      <c r="O683" s="71"/>
      <c r="P683" s="197">
        <f>O683*H683</f>
        <v>0</v>
      </c>
      <c r="Q683" s="197">
        <v>0</v>
      </c>
      <c r="R683" s="197">
        <f>Q683*H683</f>
        <v>0</v>
      </c>
      <c r="S683" s="197">
        <v>0</v>
      </c>
      <c r="T683" s="198">
        <f>S683*H683</f>
        <v>0</v>
      </c>
      <c r="U683" s="34"/>
      <c r="V683" s="34"/>
      <c r="W683" s="34"/>
      <c r="X683" s="34"/>
      <c r="Y683" s="34"/>
      <c r="Z683" s="34"/>
      <c r="AA683" s="34"/>
      <c r="AB683" s="34"/>
      <c r="AC683" s="34"/>
      <c r="AD683" s="34"/>
      <c r="AE683" s="34"/>
      <c r="AR683" s="199" t="s">
        <v>256</v>
      </c>
      <c r="AT683" s="199" t="s">
        <v>266</v>
      </c>
      <c r="AU683" s="199" t="s">
        <v>88</v>
      </c>
      <c r="AY683" s="17" t="s">
        <v>146</v>
      </c>
      <c r="BE683" s="200">
        <f>IF(N683="základní",J683,0)</f>
        <v>0</v>
      </c>
      <c r="BF683" s="200">
        <f>IF(N683="snížená",J683,0)</f>
        <v>0</v>
      </c>
      <c r="BG683" s="200">
        <f>IF(N683="zákl. přenesená",J683,0)</f>
        <v>0</v>
      </c>
      <c r="BH683" s="200">
        <f>IF(N683="sníž. přenesená",J683,0)</f>
        <v>0</v>
      </c>
      <c r="BI683" s="200">
        <f>IF(N683="nulová",J683,0)</f>
        <v>0</v>
      </c>
      <c r="BJ683" s="17" t="s">
        <v>86</v>
      </c>
      <c r="BK683" s="200">
        <f>ROUND(I683*H683,2)</f>
        <v>0</v>
      </c>
      <c r="BL683" s="17" t="s">
        <v>197</v>
      </c>
      <c r="BM683" s="199" t="s">
        <v>731</v>
      </c>
    </row>
    <row r="684" spans="1:65" s="2" customFormat="1">
      <c r="A684" s="34"/>
      <c r="B684" s="35"/>
      <c r="C684" s="36"/>
      <c r="D684" s="201" t="s">
        <v>154</v>
      </c>
      <c r="E684" s="36"/>
      <c r="F684" s="202" t="s">
        <v>730</v>
      </c>
      <c r="G684" s="36"/>
      <c r="H684" s="36"/>
      <c r="I684" s="203"/>
      <c r="J684" s="36"/>
      <c r="K684" s="36"/>
      <c r="L684" s="39"/>
      <c r="M684" s="204"/>
      <c r="N684" s="205"/>
      <c r="O684" s="71"/>
      <c r="P684" s="71"/>
      <c r="Q684" s="71"/>
      <c r="R684" s="71"/>
      <c r="S684" s="71"/>
      <c r="T684" s="72"/>
      <c r="U684" s="34"/>
      <c r="V684" s="34"/>
      <c r="W684" s="34"/>
      <c r="X684" s="34"/>
      <c r="Y684" s="34"/>
      <c r="Z684" s="34"/>
      <c r="AA684" s="34"/>
      <c r="AB684" s="34"/>
      <c r="AC684" s="34"/>
      <c r="AD684" s="34"/>
      <c r="AE684" s="34"/>
      <c r="AT684" s="17" t="s">
        <v>154</v>
      </c>
      <c r="AU684" s="17" t="s">
        <v>88</v>
      </c>
    </row>
    <row r="685" spans="1:65" s="2" customFormat="1" ht="19.5">
      <c r="A685" s="34"/>
      <c r="B685" s="35"/>
      <c r="C685" s="36"/>
      <c r="D685" s="201" t="s">
        <v>347</v>
      </c>
      <c r="E685" s="36"/>
      <c r="F685" s="249" t="s">
        <v>732</v>
      </c>
      <c r="G685" s="36"/>
      <c r="H685" s="36"/>
      <c r="I685" s="203"/>
      <c r="J685" s="36"/>
      <c r="K685" s="36"/>
      <c r="L685" s="39"/>
      <c r="M685" s="204"/>
      <c r="N685" s="205"/>
      <c r="O685" s="71"/>
      <c r="P685" s="71"/>
      <c r="Q685" s="71"/>
      <c r="R685" s="71"/>
      <c r="S685" s="71"/>
      <c r="T685" s="72"/>
      <c r="U685" s="34"/>
      <c r="V685" s="34"/>
      <c r="W685" s="34"/>
      <c r="X685" s="34"/>
      <c r="Y685" s="34"/>
      <c r="Z685" s="34"/>
      <c r="AA685" s="34"/>
      <c r="AB685" s="34"/>
      <c r="AC685" s="34"/>
      <c r="AD685" s="34"/>
      <c r="AE685" s="34"/>
      <c r="AT685" s="17" t="s">
        <v>347</v>
      </c>
      <c r="AU685" s="17" t="s">
        <v>88</v>
      </c>
    </row>
    <row r="686" spans="1:65" s="13" customFormat="1">
      <c r="B686" s="206"/>
      <c r="C686" s="207"/>
      <c r="D686" s="201" t="s">
        <v>155</v>
      </c>
      <c r="E686" s="208" t="s">
        <v>1</v>
      </c>
      <c r="F686" s="209" t="s">
        <v>727</v>
      </c>
      <c r="G686" s="207"/>
      <c r="H686" s="210">
        <v>1</v>
      </c>
      <c r="I686" s="211"/>
      <c r="J686" s="207"/>
      <c r="K686" s="207"/>
      <c r="L686" s="212"/>
      <c r="M686" s="213"/>
      <c r="N686" s="214"/>
      <c r="O686" s="214"/>
      <c r="P686" s="214"/>
      <c r="Q686" s="214"/>
      <c r="R686" s="214"/>
      <c r="S686" s="214"/>
      <c r="T686" s="215"/>
      <c r="AT686" s="216" t="s">
        <v>155</v>
      </c>
      <c r="AU686" s="216" t="s">
        <v>88</v>
      </c>
      <c r="AV686" s="13" t="s">
        <v>88</v>
      </c>
      <c r="AW686" s="13" t="s">
        <v>35</v>
      </c>
      <c r="AX686" s="13" t="s">
        <v>78</v>
      </c>
      <c r="AY686" s="216" t="s">
        <v>146</v>
      </c>
    </row>
    <row r="687" spans="1:65" s="14" customFormat="1">
      <c r="B687" s="217"/>
      <c r="C687" s="218"/>
      <c r="D687" s="201" t="s">
        <v>155</v>
      </c>
      <c r="E687" s="219" t="s">
        <v>1</v>
      </c>
      <c r="F687" s="220" t="s">
        <v>157</v>
      </c>
      <c r="G687" s="218"/>
      <c r="H687" s="221">
        <v>1</v>
      </c>
      <c r="I687" s="222"/>
      <c r="J687" s="218"/>
      <c r="K687" s="218"/>
      <c r="L687" s="223"/>
      <c r="M687" s="224"/>
      <c r="N687" s="225"/>
      <c r="O687" s="225"/>
      <c r="P687" s="225"/>
      <c r="Q687" s="225"/>
      <c r="R687" s="225"/>
      <c r="S687" s="225"/>
      <c r="T687" s="226"/>
      <c r="AT687" s="227" t="s">
        <v>155</v>
      </c>
      <c r="AU687" s="227" t="s">
        <v>88</v>
      </c>
      <c r="AV687" s="14" t="s">
        <v>153</v>
      </c>
      <c r="AW687" s="14" t="s">
        <v>35</v>
      </c>
      <c r="AX687" s="14" t="s">
        <v>86</v>
      </c>
      <c r="AY687" s="227" t="s">
        <v>146</v>
      </c>
    </row>
    <row r="688" spans="1:65" s="2" customFormat="1" ht="16.5" customHeight="1">
      <c r="A688" s="34"/>
      <c r="B688" s="35"/>
      <c r="C688" s="238" t="s">
        <v>479</v>
      </c>
      <c r="D688" s="238" t="s">
        <v>266</v>
      </c>
      <c r="E688" s="239" t="s">
        <v>733</v>
      </c>
      <c r="F688" s="240" t="s">
        <v>734</v>
      </c>
      <c r="G688" s="241" t="s">
        <v>152</v>
      </c>
      <c r="H688" s="242">
        <v>1</v>
      </c>
      <c r="I688" s="243"/>
      <c r="J688" s="244">
        <f>ROUND(I688*H688,2)</f>
        <v>0</v>
      </c>
      <c r="K688" s="245"/>
      <c r="L688" s="246"/>
      <c r="M688" s="247" t="s">
        <v>1</v>
      </c>
      <c r="N688" s="248" t="s">
        <v>43</v>
      </c>
      <c r="O688" s="71"/>
      <c r="P688" s="197">
        <f>O688*H688</f>
        <v>0</v>
      </c>
      <c r="Q688" s="197">
        <v>0</v>
      </c>
      <c r="R688" s="197">
        <f>Q688*H688</f>
        <v>0</v>
      </c>
      <c r="S688" s="197">
        <v>0</v>
      </c>
      <c r="T688" s="198">
        <f>S688*H688</f>
        <v>0</v>
      </c>
      <c r="U688" s="34"/>
      <c r="V688" s="34"/>
      <c r="W688" s="34"/>
      <c r="X688" s="34"/>
      <c r="Y688" s="34"/>
      <c r="Z688" s="34"/>
      <c r="AA688" s="34"/>
      <c r="AB688" s="34"/>
      <c r="AC688" s="34"/>
      <c r="AD688" s="34"/>
      <c r="AE688" s="34"/>
      <c r="AR688" s="199" t="s">
        <v>256</v>
      </c>
      <c r="AT688" s="199" t="s">
        <v>266</v>
      </c>
      <c r="AU688" s="199" t="s">
        <v>88</v>
      </c>
      <c r="AY688" s="17" t="s">
        <v>146</v>
      </c>
      <c r="BE688" s="200">
        <f>IF(N688="základní",J688,0)</f>
        <v>0</v>
      </c>
      <c r="BF688" s="200">
        <f>IF(N688="snížená",J688,0)</f>
        <v>0</v>
      </c>
      <c r="BG688" s="200">
        <f>IF(N688="zákl. přenesená",J688,0)</f>
        <v>0</v>
      </c>
      <c r="BH688" s="200">
        <f>IF(N688="sníž. přenesená",J688,0)</f>
        <v>0</v>
      </c>
      <c r="BI688" s="200">
        <f>IF(N688="nulová",J688,0)</f>
        <v>0</v>
      </c>
      <c r="BJ688" s="17" t="s">
        <v>86</v>
      </c>
      <c r="BK688" s="200">
        <f>ROUND(I688*H688,2)</f>
        <v>0</v>
      </c>
      <c r="BL688" s="17" t="s">
        <v>197</v>
      </c>
      <c r="BM688" s="199" t="s">
        <v>735</v>
      </c>
    </row>
    <row r="689" spans="1:65" s="2" customFormat="1">
      <c r="A689" s="34"/>
      <c r="B689" s="35"/>
      <c r="C689" s="36"/>
      <c r="D689" s="201" t="s">
        <v>154</v>
      </c>
      <c r="E689" s="36"/>
      <c r="F689" s="202" t="s">
        <v>734</v>
      </c>
      <c r="G689" s="36"/>
      <c r="H689" s="36"/>
      <c r="I689" s="203"/>
      <c r="J689" s="36"/>
      <c r="K689" s="36"/>
      <c r="L689" s="39"/>
      <c r="M689" s="204"/>
      <c r="N689" s="205"/>
      <c r="O689" s="71"/>
      <c r="P689" s="71"/>
      <c r="Q689" s="71"/>
      <c r="R689" s="71"/>
      <c r="S689" s="71"/>
      <c r="T689" s="72"/>
      <c r="U689" s="34"/>
      <c r="V689" s="34"/>
      <c r="W689" s="34"/>
      <c r="X689" s="34"/>
      <c r="Y689" s="34"/>
      <c r="Z689" s="34"/>
      <c r="AA689" s="34"/>
      <c r="AB689" s="34"/>
      <c r="AC689" s="34"/>
      <c r="AD689" s="34"/>
      <c r="AE689" s="34"/>
      <c r="AT689" s="17" t="s">
        <v>154</v>
      </c>
      <c r="AU689" s="17" t="s">
        <v>88</v>
      </c>
    </row>
    <row r="690" spans="1:65" s="13" customFormat="1">
      <c r="B690" s="206"/>
      <c r="C690" s="207"/>
      <c r="D690" s="201" t="s">
        <v>155</v>
      </c>
      <c r="E690" s="208" t="s">
        <v>1</v>
      </c>
      <c r="F690" s="209" t="s">
        <v>736</v>
      </c>
      <c r="G690" s="207"/>
      <c r="H690" s="210">
        <v>1</v>
      </c>
      <c r="I690" s="211"/>
      <c r="J690" s="207"/>
      <c r="K690" s="207"/>
      <c r="L690" s="212"/>
      <c r="M690" s="213"/>
      <c r="N690" s="214"/>
      <c r="O690" s="214"/>
      <c r="P690" s="214"/>
      <c r="Q690" s="214"/>
      <c r="R690" s="214"/>
      <c r="S690" s="214"/>
      <c r="T690" s="215"/>
      <c r="AT690" s="216" t="s">
        <v>155</v>
      </c>
      <c r="AU690" s="216" t="s">
        <v>88</v>
      </c>
      <c r="AV690" s="13" t="s">
        <v>88</v>
      </c>
      <c r="AW690" s="13" t="s">
        <v>35</v>
      </c>
      <c r="AX690" s="13" t="s">
        <v>78</v>
      </c>
      <c r="AY690" s="216" t="s">
        <v>146</v>
      </c>
    </row>
    <row r="691" spans="1:65" s="14" customFormat="1">
      <c r="B691" s="217"/>
      <c r="C691" s="218"/>
      <c r="D691" s="201" t="s">
        <v>155</v>
      </c>
      <c r="E691" s="219" t="s">
        <v>1</v>
      </c>
      <c r="F691" s="220" t="s">
        <v>157</v>
      </c>
      <c r="G691" s="218"/>
      <c r="H691" s="221">
        <v>1</v>
      </c>
      <c r="I691" s="222"/>
      <c r="J691" s="218"/>
      <c r="K691" s="218"/>
      <c r="L691" s="223"/>
      <c r="M691" s="224"/>
      <c r="N691" s="225"/>
      <c r="O691" s="225"/>
      <c r="P691" s="225"/>
      <c r="Q691" s="225"/>
      <c r="R691" s="225"/>
      <c r="S691" s="225"/>
      <c r="T691" s="226"/>
      <c r="AT691" s="227" t="s">
        <v>155</v>
      </c>
      <c r="AU691" s="227" t="s">
        <v>88</v>
      </c>
      <c r="AV691" s="14" t="s">
        <v>153</v>
      </c>
      <c r="AW691" s="14" t="s">
        <v>35</v>
      </c>
      <c r="AX691" s="14" t="s">
        <v>86</v>
      </c>
      <c r="AY691" s="227" t="s">
        <v>146</v>
      </c>
    </row>
    <row r="692" spans="1:65" s="2" customFormat="1" ht="16.5" customHeight="1">
      <c r="A692" s="34"/>
      <c r="B692" s="35"/>
      <c r="C692" s="187" t="s">
        <v>737</v>
      </c>
      <c r="D692" s="187" t="s">
        <v>149</v>
      </c>
      <c r="E692" s="188" t="s">
        <v>738</v>
      </c>
      <c r="F692" s="189" t="s">
        <v>739</v>
      </c>
      <c r="G692" s="190" t="s">
        <v>740</v>
      </c>
      <c r="H692" s="191">
        <v>190.33500000000001</v>
      </c>
      <c r="I692" s="192"/>
      <c r="J692" s="193">
        <f>ROUND(I692*H692,2)</f>
        <v>0</v>
      </c>
      <c r="K692" s="194"/>
      <c r="L692" s="39"/>
      <c r="M692" s="195" t="s">
        <v>1</v>
      </c>
      <c r="N692" s="196" t="s">
        <v>43</v>
      </c>
      <c r="O692" s="71"/>
      <c r="P692" s="197">
        <f>O692*H692</f>
        <v>0</v>
      </c>
      <c r="Q692" s="197">
        <v>0</v>
      </c>
      <c r="R692" s="197">
        <f>Q692*H692</f>
        <v>0</v>
      </c>
      <c r="S692" s="197">
        <v>0</v>
      </c>
      <c r="T692" s="198">
        <f>S692*H692</f>
        <v>0</v>
      </c>
      <c r="U692" s="34"/>
      <c r="V692" s="34"/>
      <c r="W692" s="34"/>
      <c r="X692" s="34"/>
      <c r="Y692" s="34"/>
      <c r="Z692" s="34"/>
      <c r="AA692" s="34"/>
      <c r="AB692" s="34"/>
      <c r="AC692" s="34"/>
      <c r="AD692" s="34"/>
      <c r="AE692" s="34"/>
      <c r="AR692" s="199" t="s">
        <v>197</v>
      </c>
      <c r="AT692" s="199" t="s">
        <v>149</v>
      </c>
      <c r="AU692" s="199" t="s">
        <v>88</v>
      </c>
      <c r="AY692" s="17" t="s">
        <v>146</v>
      </c>
      <c r="BE692" s="200">
        <f>IF(N692="základní",J692,0)</f>
        <v>0</v>
      </c>
      <c r="BF692" s="200">
        <f>IF(N692="snížená",J692,0)</f>
        <v>0</v>
      </c>
      <c r="BG692" s="200">
        <f>IF(N692="zákl. přenesená",J692,0)</f>
        <v>0</v>
      </c>
      <c r="BH692" s="200">
        <f>IF(N692="sníž. přenesená",J692,0)</f>
        <v>0</v>
      </c>
      <c r="BI692" s="200">
        <f>IF(N692="nulová",J692,0)</f>
        <v>0</v>
      </c>
      <c r="BJ692" s="17" t="s">
        <v>86</v>
      </c>
      <c r="BK692" s="200">
        <f>ROUND(I692*H692,2)</f>
        <v>0</v>
      </c>
      <c r="BL692" s="17" t="s">
        <v>197</v>
      </c>
      <c r="BM692" s="199" t="s">
        <v>741</v>
      </c>
    </row>
    <row r="693" spans="1:65" s="2" customFormat="1">
      <c r="A693" s="34"/>
      <c r="B693" s="35"/>
      <c r="C693" s="36"/>
      <c r="D693" s="201" t="s">
        <v>154</v>
      </c>
      <c r="E693" s="36"/>
      <c r="F693" s="202" t="s">
        <v>739</v>
      </c>
      <c r="G693" s="36"/>
      <c r="H693" s="36"/>
      <c r="I693" s="203"/>
      <c r="J693" s="36"/>
      <c r="K693" s="36"/>
      <c r="L693" s="39"/>
      <c r="M693" s="204"/>
      <c r="N693" s="205"/>
      <c r="O693" s="71"/>
      <c r="P693" s="71"/>
      <c r="Q693" s="71"/>
      <c r="R693" s="71"/>
      <c r="S693" s="71"/>
      <c r="T693" s="72"/>
      <c r="U693" s="34"/>
      <c r="V693" s="34"/>
      <c r="W693" s="34"/>
      <c r="X693" s="34"/>
      <c r="Y693" s="34"/>
      <c r="Z693" s="34"/>
      <c r="AA693" s="34"/>
      <c r="AB693" s="34"/>
      <c r="AC693" s="34"/>
      <c r="AD693" s="34"/>
      <c r="AE693" s="34"/>
      <c r="AT693" s="17" t="s">
        <v>154</v>
      </c>
      <c r="AU693" s="17" t="s">
        <v>88</v>
      </c>
    </row>
    <row r="694" spans="1:65" s="15" customFormat="1">
      <c r="B694" s="228"/>
      <c r="C694" s="229"/>
      <c r="D694" s="201" t="s">
        <v>155</v>
      </c>
      <c r="E694" s="230" t="s">
        <v>1</v>
      </c>
      <c r="F694" s="231" t="s">
        <v>742</v>
      </c>
      <c r="G694" s="229"/>
      <c r="H694" s="230" t="s">
        <v>1</v>
      </c>
      <c r="I694" s="232"/>
      <c r="J694" s="229"/>
      <c r="K694" s="229"/>
      <c r="L694" s="233"/>
      <c r="M694" s="234"/>
      <c r="N694" s="235"/>
      <c r="O694" s="235"/>
      <c r="P694" s="235"/>
      <c r="Q694" s="235"/>
      <c r="R694" s="235"/>
      <c r="S694" s="235"/>
      <c r="T694" s="236"/>
      <c r="AT694" s="237" t="s">
        <v>155</v>
      </c>
      <c r="AU694" s="237" t="s">
        <v>88</v>
      </c>
      <c r="AV694" s="15" t="s">
        <v>86</v>
      </c>
      <c r="AW694" s="15" t="s">
        <v>35</v>
      </c>
      <c r="AX694" s="15" t="s">
        <v>78</v>
      </c>
      <c r="AY694" s="237" t="s">
        <v>146</v>
      </c>
    </row>
    <row r="695" spans="1:65" s="13" customFormat="1">
      <c r="B695" s="206"/>
      <c r="C695" s="207"/>
      <c r="D695" s="201" t="s">
        <v>155</v>
      </c>
      <c r="E695" s="208" t="s">
        <v>1</v>
      </c>
      <c r="F695" s="209" t="s">
        <v>743</v>
      </c>
      <c r="G695" s="207"/>
      <c r="H695" s="210">
        <v>75.772800000000004</v>
      </c>
      <c r="I695" s="211"/>
      <c r="J695" s="207"/>
      <c r="K695" s="207"/>
      <c r="L695" s="212"/>
      <c r="M695" s="213"/>
      <c r="N695" s="214"/>
      <c r="O695" s="214"/>
      <c r="P695" s="214"/>
      <c r="Q695" s="214"/>
      <c r="R695" s="214"/>
      <c r="S695" s="214"/>
      <c r="T695" s="215"/>
      <c r="AT695" s="216" t="s">
        <v>155</v>
      </c>
      <c r="AU695" s="216" t="s">
        <v>88</v>
      </c>
      <c r="AV695" s="13" t="s">
        <v>88</v>
      </c>
      <c r="AW695" s="13" t="s">
        <v>35</v>
      </c>
      <c r="AX695" s="13" t="s">
        <v>78</v>
      </c>
      <c r="AY695" s="216" t="s">
        <v>146</v>
      </c>
    </row>
    <row r="696" spans="1:65" s="13" customFormat="1">
      <c r="B696" s="206"/>
      <c r="C696" s="207"/>
      <c r="D696" s="201" t="s">
        <v>155</v>
      </c>
      <c r="E696" s="208" t="s">
        <v>1</v>
      </c>
      <c r="F696" s="209" t="s">
        <v>744</v>
      </c>
      <c r="G696" s="207"/>
      <c r="H696" s="210">
        <v>39.187199999999997</v>
      </c>
      <c r="I696" s="211"/>
      <c r="J696" s="207"/>
      <c r="K696" s="207"/>
      <c r="L696" s="212"/>
      <c r="M696" s="213"/>
      <c r="N696" s="214"/>
      <c r="O696" s="214"/>
      <c r="P696" s="214"/>
      <c r="Q696" s="214"/>
      <c r="R696" s="214"/>
      <c r="S696" s="214"/>
      <c r="T696" s="215"/>
      <c r="AT696" s="216" t="s">
        <v>155</v>
      </c>
      <c r="AU696" s="216" t="s">
        <v>88</v>
      </c>
      <c r="AV696" s="13" t="s">
        <v>88</v>
      </c>
      <c r="AW696" s="13" t="s">
        <v>35</v>
      </c>
      <c r="AX696" s="13" t="s">
        <v>78</v>
      </c>
      <c r="AY696" s="216" t="s">
        <v>146</v>
      </c>
    </row>
    <row r="697" spans="1:65" s="15" customFormat="1">
      <c r="B697" s="228"/>
      <c r="C697" s="229"/>
      <c r="D697" s="201" t="s">
        <v>155</v>
      </c>
      <c r="E697" s="230" t="s">
        <v>1</v>
      </c>
      <c r="F697" s="231" t="s">
        <v>745</v>
      </c>
      <c r="G697" s="229"/>
      <c r="H697" s="230" t="s">
        <v>1</v>
      </c>
      <c r="I697" s="232"/>
      <c r="J697" s="229"/>
      <c r="K697" s="229"/>
      <c r="L697" s="233"/>
      <c r="M697" s="234"/>
      <c r="N697" s="235"/>
      <c r="O697" s="235"/>
      <c r="P697" s="235"/>
      <c r="Q697" s="235"/>
      <c r="R697" s="235"/>
      <c r="S697" s="235"/>
      <c r="T697" s="236"/>
      <c r="AT697" s="237" t="s">
        <v>155</v>
      </c>
      <c r="AU697" s="237" t="s">
        <v>88</v>
      </c>
      <c r="AV697" s="15" t="s">
        <v>86</v>
      </c>
      <c r="AW697" s="15" t="s">
        <v>35</v>
      </c>
      <c r="AX697" s="15" t="s">
        <v>78</v>
      </c>
      <c r="AY697" s="237" t="s">
        <v>146</v>
      </c>
    </row>
    <row r="698" spans="1:65" s="13" customFormat="1">
      <c r="B698" s="206"/>
      <c r="C698" s="207"/>
      <c r="D698" s="201" t="s">
        <v>155</v>
      </c>
      <c r="E698" s="208" t="s">
        <v>1</v>
      </c>
      <c r="F698" s="209" t="s">
        <v>746</v>
      </c>
      <c r="G698" s="207"/>
      <c r="H698" s="210">
        <v>18.899999999999999</v>
      </c>
      <c r="I698" s="211"/>
      <c r="J698" s="207"/>
      <c r="K698" s="207"/>
      <c r="L698" s="212"/>
      <c r="M698" s="213"/>
      <c r="N698" s="214"/>
      <c r="O698" s="214"/>
      <c r="P698" s="214"/>
      <c r="Q698" s="214"/>
      <c r="R698" s="214"/>
      <c r="S698" s="214"/>
      <c r="T698" s="215"/>
      <c r="AT698" s="216" t="s">
        <v>155</v>
      </c>
      <c r="AU698" s="216" t="s">
        <v>88</v>
      </c>
      <c r="AV698" s="13" t="s">
        <v>88</v>
      </c>
      <c r="AW698" s="13" t="s">
        <v>35</v>
      </c>
      <c r="AX698" s="13" t="s">
        <v>78</v>
      </c>
      <c r="AY698" s="216" t="s">
        <v>146</v>
      </c>
    </row>
    <row r="699" spans="1:65" s="13" customFormat="1">
      <c r="B699" s="206"/>
      <c r="C699" s="207"/>
      <c r="D699" s="201" t="s">
        <v>155</v>
      </c>
      <c r="E699" s="208" t="s">
        <v>1</v>
      </c>
      <c r="F699" s="209" t="s">
        <v>747</v>
      </c>
      <c r="G699" s="207"/>
      <c r="H699" s="210">
        <v>4.2389999999999999</v>
      </c>
      <c r="I699" s="211"/>
      <c r="J699" s="207"/>
      <c r="K699" s="207"/>
      <c r="L699" s="212"/>
      <c r="M699" s="213"/>
      <c r="N699" s="214"/>
      <c r="O699" s="214"/>
      <c r="P699" s="214"/>
      <c r="Q699" s="214"/>
      <c r="R699" s="214"/>
      <c r="S699" s="214"/>
      <c r="T699" s="215"/>
      <c r="AT699" s="216" t="s">
        <v>155</v>
      </c>
      <c r="AU699" s="216" t="s">
        <v>88</v>
      </c>
      <c r="AV699" s="13" t="s">
        <v>88</v>
      </c>
      <c r="AW699" s="13" t="s">
        <v>35</v>
      </c>
      <c r="AX699" s="13" t="s">
        <v>78</v>
      </c>
      <c r="AY699" s="216" t="s">
        <v>146</v>
      </c>
    </row>
    <row r="700" spans="1:65" s="15" customFormat="1">
      <c r="B700" s="228"/>
      <c r="C700" s="229"/>
      <c r="D700" s="201" t="s">
        <v>155</v>
      </c>
      <c r="E700" s="230" t="s">
        <v>1</v>
      </c>
      <c r="F700" s="231" t="s">
        <v>375</v>
      </c>
      <c r="G700" s="229"/>
      <c r="H700" s="230" t="s">
        <v>1</v>
      </c>
      <c r="I700" s="232"/>
      <c r="J700" s="229"/>
      <c r="K700" s="229"/>
      <c r="L700" s="233"/>
      <c r="M700" s="234"/>
      <c r="N700" s="235"/>
      <c r="O700" s="235"/>
      <c r="P700" s="235"/>
      <c r="Q700" s="235"/>
      <c r="R700" s="235"/>
      <c r="S700" s="235"/>
      <c r="T700" s="236"/>
      <c r="AT700" s="237" t="s">
        <v>155</v>
      </c>
      <c r="AU700" s="237" t="s">
        <v>88</v>
      </c>
      <c r="AV700" s="15" t="s">
        <v>86</v>
      </c>
      <c r="AW700" s="15" t="s">
        <v>35</v>
      </c>
      <c r="AX700" s="15" t="s">
        <v>78</v>
      </c>
      <c r="AY700" s="237" t="s">
        <v>146</v>
      </c>
    </row>
    <row r="701" spans="1:65" s="13" customFormat="1">
      <c r="B701" s="206"/>
      <c r="C701" s="207"/>
      <c r="D701" s="201" t="s">
        <v>155</v>
      </c>
      <c r="E701" s="208" t="s">
        <v>1</v>
      </c>
      <c r="F701" s="209" t="s">
        <v>748</v>
      </c>
      <c r="G701" s="207"/>
      <c r="H701" s="210">
        <v>19.512</v>
      </c>
      <c r="I701" s="211"/>
      <c r="J701" s="207"/>
      <c r="K701" s="207"/>
      <c r="L701" s="212"/>
      <c r="M701" s="213"/>
      <c r="N701" s="214"/>
      <c r="O701" s="214"/>
      <c r="P701" s="214"/>
      <c r="Q701" s="214"/>
      <c r="R701" s="214"/>
      <c r="S701" s="214"/>
      <c r="T701" s="215"/>
      <c r="AT701" s="216" t="s">
        <v>155</v>
      </c>
      <c r="AU701" s="216" t="s">
        <v>88</v>
      </c>
      <c r="AV701" s="13" t="s">
        <v>88</v>
      </c>
      <c r="AW701" s="13" t="s">
        <v>35</v>
      </c>
      <c r="AX701" s="13" t="s">
        <v>78</v>
      </c>
      <c r="AY701" s="216" t="s">
        <v>146</v>
      </c>
    </row>
    <row r="702" spans="1:65" s="13" customFormat="1">
      <c r="B702" s="206"/>
      <c r="C702" s="207"/>
      <c r="D702" s="201" t="s">
        <v>155</v>
      </c>
      <c r="E702" s="208" t="s">
        <v>1</v>
      </c>
      <c r="F702" s="209" t="s">
        <v>749</v>
      </c>
      <c r="G702" s="207"/>
      <c r="H702" s="210">
        <v>7.1040000000000001</v>
      </c>
      <c r="I702" s="211"/>
      <c r="J702" s="207"/>
      <c r="K702" s="207"/>
      <c r="L702" s="212"/>
      <c r="M702" s="213"/>
      <c r="N702" s="214"/>
      <c r="O702" s="214"/>
      <c r="P702" s="214"/>
      <c r="Q702" s="214"/>
      <c r="R702" s="214"/>
      <c r="S702" s="214"/>
      <c r="T702" s="215"/>
      <c r="AT702" s="216" t="s">
        <v>155</v>
      </c>
      <c r="AU702" s="216" t="s">
        <v>88</v>
      </c>
      <c r="AV702" s="13" t="s">
        <v>88</v>
      </c>
      <c r="AW702" s="13" t="s">
        <v>35</v>
      </c>
      <c r="AX702" s="13" t="s">
        <v>78</v>
      </c>
      <c r="AY702" s="216" t="s">
        <v>146</v>
      </c>
    </row>
    <row r="703" spans="1:65" s="13" customFormat="1">
      <c r="B703" s="206"/>
      <c r="C703" s="207"/>
      <c r="D703" s="201" t="s">
        <v>155</v>
      </c>
      <c r="E703" s="208" t="s">
        <v>1</v>
      </c>
      <c r="F703" s="209" t="s">
        <v>750</v>
      </c>
      <c r="G703" s="207"/>
      <c r="H703" s="210">
        <v>25.619999999999997</v>
      </c>
      <c r="I703" s="211"/>
      <c r="J703" s="207"/>
      <c r="K703" s="207"/>
      <c r="L703" s="212"/>
      <c r="M703" s="213"/>
      <c r="N703" s="214"/>
      <c r="O703" s="214"/>
      <c r="P703" s="214"/>
      <c r="Q703" s="214"/>
      <c r="R703" s="214"/>
      <c r="S703" s="214"/>
      <c r="T703" s="215"/>
      <c r="AT703" s="216" t="s">
        <v>155</v>
      </c>
      <c r="AU703" s="216" t="s">
        <v>88</v>
      </c>
      <c r="AV703" s="13" t="s">
        <v>88</v>
      </c>
      <c r="AW703" s="13" t="s">
        <v>35</v>
      </c>
      <c r="AX703" s="13" t="s">
        <v>78</v>
      </c>
      <c r="AY703" s="216" t="s">
        <v>146</v>
      </c>
    </row>
    <row r="704" spans="1:65" s="14" customFormat="1">
      <c r="B704" s="217"/>
      <c r="C704" s="218"/>
      <c r="D704" s="201" t="s">
        <v>155</v>
      </c>
      <c r="E704" s="219" t="s">
        <v>1</v>
      </c>
      <c r="F704" s="220" t="s">
        <v>157</v>
      </c>
      <c r="G704" s="218"/>
      <c r="H704" s="221">
        <v>190.33500000000004</v>
      </c>
      <c r="I704" s="222"/>
      <c r="J704" s="218"/>
      <c r="K704" s="218"/>
      <c r="L704" s="223"/>
      <c r="M704" s="224"/>
      <c r="N704" s="225"/>
      <c r="O704" s="225"/>
      <c r="P704" s="225"/>
      <c r="Q704" s="225"/>
      <c r="R704" s="225"/>
      <c r="S704" s="225"/>
      <c r="T704" s="226"/>
      <c r="AT704" s="227" t="s">
        <v>155</v>
      </c>
      <c r="AU704" s="227" t="s">
        <v>88</v>
      </c>
      <c r="AV704" s="14" t="s">
        <v>153</v>
      </c>
      <c r="AW704" s="14" t="s">
        <v>35</v>
      </c>
      <c r="AX704" s="14" t="s">
        <v>86</v>
      </c>
      <c r="AY704" s="227" t="s">
        <v>146</v>
      </c>
    </row>
    <row r="705" spans="1:65" s="2" customFormat="1" ht="16.5" customHeight="1">
      <c r="A705" s="34"/>
      <c r="B705" s="35"/>
      <c r="C705" s="238" t="s">
        <v>482</v>
      </c>
      <c r="D705" s="238" t="s">
        <v>266</v>
      </c>
      <c r="E705" s="239" t="s">
        <v>751</v>
      </c>
      <c r="F705" s="240" t="s">
        <v>752</v>
      </c>
      <c r="G705" s="241" t="s">
        <v>205</v>
      </c>
      <c r="H705" s="242">
        <v>8.3000000000000004E-2</v>
      </c>
      <c r="I705" s="243"/>
      <c r="J705" s="244">
        <f>ROUND(I705*H705,2)</f>
        <v>0</v>
      </c>
      <c r="K705" s="245"/>
      <c r="L705" s="246"/>
      <c r="M705" s="247" t="s">
        <v>1</v>
      </c>
      <c r="N705" s="248" t="s">
        <v>43</v>
      </c>
      <c r="O705" s="71"/>
      <c r="P705" s="197">
        <f>O705*H705</f>
        <v>0</v>
      </c>
      <c r="Q705" s="197">
        <v>0</v>
      </c>
      <c r="R705" s="197">
        <f>Q705*H705</f>
        <v>0</v>
      </c>
      <c r="S705" s="197">
        <v>0</v>
      </c>
      <c r="T705" s="198">
        <f>S705*H705</f>
        <v>0</v>
      </c>
      <c r="U705" s="34"/>
      <c r="V705" s="34"/>
      <c r="W705" s="34"/>
      <c r="X705" s="34"/>
      <c r="Y705" s="34"/>
      <c r="Z705" s="34"/>
      <c r="AA705" s="34"/>
      <c r="AB705" s="34"/>
      <c r="AC705" s="34"/>
      <c r="AD705" s="34"/>
      <c r="AE705" s="34"/>
      <c r="AR705" s="199" t="s">
        <v>256</v>
      </c>
      <c r="AT705" s="199" t="s">
        <v>266</v>
      </c>
      <c r="AU705" s="199" t="s">
        <v>88</v>
      </c>
      <c r="AY705" s="17" t="s">
        <v>146</v>
      </c>
      <c r="BE705" s="200">
        <f>IF(N705="základní",J705,0)</f>
        <v>0</v>
      </c>
      <c r="BF705" s="200">
        <f>IF(N705="snížená",J705,0)</f>
        <v>0</v>
      </c>
      <c r="BG705" s="200">
        <f>IF(N705="zákl. přenesená",J705,0)</f>
        <v>0</v>
      </c>
      <c r="BH705" s="200">
        <f>IF(N705="sníž. přenesená",J705,0)</f>
        <v>0</v>
      </c>
      <c r="BI705" s="200">
        <f>IF(N705="nulová",J705,0)</f>
        <v>0</v>
      </c>
      <c r="BJ705" s="17" t="s">
        <v>86</v>
      </c>
      <c r="BK705" s="200">
        <f>ROUND(I705*H705,2)</f>
        <v>0</v>
      </c>
      <c r="BL705" s="17" t="s">
        <v>197</v>
      </c>
      <c r="BM705" s="199" t="s">
        <v>753</v>
      </c>
    </row>
    <row r="706" spans="1:65" s="2" customFormat="1">
      <c r="A706" s="34"/>
      <c r="B706" s="35"/>
      <c r="C706" s="36"/>
      <c r="D706" s="201" t="s">
        <v>154</v>
      </c>
      <c r="E706" s="36"/>
      <c r="F706" s="202" t="s">
        <v>752</v>
      </c>
      <c r="G706" s="36"/>
      <c r="H706" s="36"/>
      <c r="I706" s="203"/>
      <c r="J706" s="36"/>
      <c r="K706" s="36"/>
      <c r="L706" s="39"/>
      <c r="M706" s="204"/>
      <c r="N706" s="205"/>
      <c r="O706" s="71"/>
      <c r="P706" s="71"/>
      <c r="Q706" s="71"/>
      <c r="R706" s="71"/>
      <c r="S706" s="71"/>
      <c r="T706" s="72"/>
      <c r="U706" s="34"/>
      <c r="V706" s="34"/>
      <c r="W706" s="34"/>
      <c r="X706" s="34"/>
      <c r="Y706" s="34"/>
      <c r="Z706" s="34"/>
      <c r="AA706" s="34"/>
      <c r="AB706" s="34"/>
      <c r="AC706" s="34"/>
      <c r="AD706" s="34"/>
      <c r="AE706" s="34"/>
      <c r="AT706" s="17" t="s">
        <v>154</v>
      </c>
      <c r="AU706" s="17" t="s">
        <v>88</v>
      </c>
    </row>
    <row r="707" spans="1:65" s="15" customFormat="1">
      <c r="B707" s="228"/>
      <c r="C707" s="229"/>
      <c r="D707" s="201" t="s">
        <v>155</v>
      </c>
      <c r="E707" s="230" t="s">
        <v>1</v>
      </c>
      <c r="F707" s="231" t="s">
        <v>742</v>
      </c>
      <c r="G707" s="229"/>
      <c r="H707" s="230" t="s">
        <v>1</v>
      </c>
      <c r="I707" s="232"/>
      <c r="J707" s="229"/>
      <c r="K707" s="229"/>
      <c r="L707" s="233"/>
      <c r="M707" s="234"/>
      <c r="N707" s="235"/>
      <c r="O707" s="235"/>
      <c r="P707" s="235"/>
      <c r="Q707" s="235"/>
      <c r="R707" s="235"/>
      <c r="S707" s="235"/>
      <c r="T707" s="236"/>
      <c r="AT707" s="237" t="s">
        <v>155</v>
      </c>
      <c r="AU707" s="237" t="s">
        <v>88</v>
      </c>
      <c r="AV707" s="15" t="s">
        <v>86</v>
      </c>
      <c r="AW707" s="15" t="s">
        <v>35</v>
      </c>
      <c r="AX707" s="15" t="s">
        <v>78</v>
      </c>
      <c r="AY707" s="237" t="s">
        <v>146</v>
      </c>
    </row>
    <row r="708" spans="1:65" s="13" customFormat="1">
      <c r="B708" s="206"/>
      <c r="C708" s="207"/>
      <c r="D708" s="201" t="s">
        <v>155</v>
      </c>
      <c r="E708" s="208" t="s">
        <v>1</v>
      </c>
      <c r="F708" s="209" t="s">
        <v>754</v>
      </c>
      <c r="G708" s="207"/>
      <c r="H708" s="210">
        <v>8.2592352000000008E-2</v>
      </c>
      <c r="I708" s="211"/>
      <c r="J708" s="207"/>
      <c r="K708" s="207"/>
      <c r="L708" s="212"/>
      <c r="M708" s="213"/>
      <c r="N708" s="214"/>
      <c r="O708" s="214"/>
      <c r="P708" s="214"/>
      <c r="Q708" s="214"/>
      <c r="R708" s="214"/>
      <c r="S708" s="214"/>
      <c r="T708" s="215"/>
      <c r="AT708" s="216" t="s">
        <v>155</v>
      </c>
      <c r="AU708" s="216" t="s">
        <v>88</v>
      </c>
      <c r="AV708" s="13" t="s">
        <v>88</v>
      </c>
      <c r="AW708" s="13" t="s">
        <v>35</v>
      </c>
      <c r="AX708" s="13" t="s">
        <v>78</v>
      </c>
      <c r="AY708" s="216" t="s">
        <v>146</v>
      </c>
    </row>
    <row r="709" spans="1:65" s="14" customFormat="1">
      <c r="B709" s="217"/>
      <c r="C709" s="218"/>
      <c r="D709" s="201" t="s">
        <v>155</v>
      </c>
      <c r="E709" s="219" t="s">
        <v>1</v>
      </c>
      <c r="F709" s="220" t="s">
        <v>157</v>
      </c>
      <c r="G709" s="218"/>
      <c r="H709" s="221">
        <v>8.2592352000000008E-2</v>
      </c>
      <c r="I709" s="222"/>
      <c r="J709" s="218"/>
      <c r="K709" s="218"/>
      <c r="L709" s="223"/>
      <c r="M709" s="224"/>
      <c r="N709" s="225"/>
      <c r="O709" s="225"/>
      <c r="P709" s="225"/>
      <c r="Q709" s="225"/>
      <c r="R709" s="225"/>
      <c r="S709" s="225"/>
      <c r="T709" s="226"/>
      <c r="AT709" s="227" t="s">
        <v>155</v>
      </c>
      <c r="AU709" s="227" t="s">
        <v>88</v>
      </c>
      <c r="AV709" s="14" t="s">
        <v>153</v>
      </c>
      <c r="AW709" s="14" t="s">
        <v>35</v>
      </c>
      <c r="AX709" s="14" t="s">
        <v>86</v>
      </c>
      <c r="AY709" s="227" t="s">
        <v>146</v>
      </c>
    </row>
    <row r="710" spans="1:65" s="2" customFormat="1" ht="16.5" customHeight="1">
      <c r="A710" s="34"/>
      <c r="B710" s="35"/>
      <c r="C710" s="238" t="s">
        <v>755</v>
      </c>
      <c r="D710" s="238" t="s">
        <v>266</v>
      </c>
      <c r="E710" s="239" t="s">
        <v>756</v>
      </c>
      <c r="F710" s="240" t="s">
        <v>757</v>
      </c>
      <c r="G710" s="241" t="s">
        <v>205</v>
      </c>
      <c r="H710" s="242">
        <v>3.9E-2</v>
      </c>
      <c r="I710" s="243"/>
      <c r="J710" s="244">
        <f>ROUND(I710*H710,2)</f>
        <v>0</v>
      </c>
      <c r="K710" s="245"/>
      <c r="L710" s="246"/>
      <c r="M710" s="247" t="s">
        <v>1</v>
      </c>
      <c r="N710" s="248" t="s">
        <v>43</v>
      </c>
      <c r="O710" s="71"/>
      <c r="P710" s="197">
        <f>O710*H710</f>
        <v>0</v>
      </c>
      <c r="Q710" s="197">
        <v>0</v>
      </c>
      <c r="R710" s="197">
        <f>Q710*H710</f>
        <v>0</v>
      </c>
      <c r="S710" s="197">
        <v>0</v>
      </c>
      <c r="T710" s="198">
        <f>S710*H710</f>
        <v>0</v>
      </c>
      <c r="U710" s="34"/>
      <c r="V710" s="34"/>
      <c r="W710" s="34"/>
      <c r="X710" s="34"/>
      <c r="Y710" s="34"/>
      <c r="Z710" s="34"/>
      <c r="AA710" s="34"/>
      <c r="AB710" s="34"/>
      <c r="AC710" s="34"/>
      <c r="AD710" s="34"/>
      <c r="AE710" s="34"/>
      <c r="AR710" s="199" t="s">
        <v>256</v>
      </c>
      <c r="AT710" s="199" t="s">
        <v>266</v>
      </c>
      <c r="AU710" s="199" t="s">
        <v>88</v>
      </c>
      <c r="AY710" s="17" t="s">
        <v>146</v>
      </c>
      <c r="BE710" s="200">
        <f>IF(N710="základní",J710,0)</f>
        <v>0</v>
      </c>
      <c r="BF710" s="200">
        <f>IF(N710="snížená",J710,0)</f>
        <v>0</v>
      </c>
      <c r="BG710" s="200">
        <f>IF(N710="zákl. přenesená",J710,0)</f>
        <v>0</v>
      </c>
      <c r="BH710" s="200">
        <f>IF(N710="sníž. přenesená",J710,0)</f>
        <v>0</v>
      </c>
      <c r="BI710" s="200">
        <f>IF(N710="nulová",J710,0)</f>
        <v>0</v>
      </c>
      <c r="BJ710" s="17" t="s">
        <v>86</v>
      </c>
      <c r="BK710" s="200">
        <f>ROUND(I710*H710,2)</f>
        <v>0</v>
      </c>
      <c r="BL710" s="17" t="s">
        <v>197</v>
      </c>
      <c r="BM710" s="199" t="s">
        <v>758</v>
      </c>
    </row>
    <row r="711" spans="1:65" s="2" customFormat="1">
      <c r="A711" s="34"/>
      <c r="B711" s="35"/>
      <c r="C711" s="36"/>
      <c r="D711" s="201" t="s">
        <v>154</v>
      </c>
      <c r="E711" s="36"/>
      <c r="F711" s="202" t="s">
        <v>757</v>
      </c>
      <c r="G711" s="36"/>
      <c r="H711" s="36"/>
      <c r="I711" s="203"/>
      <c r="J711" s="36"/>
      <c r="K711" s="36"/>
      <c r="L711" s="39"/>
      <c r="M711" s="204"/>
      <c r="N711" s="205"/>
      <c r="O711" s="71"/>
      <c r="P711" s="71"/>
      <c r="Q711" s="71"/>
      <c r="R711" s="71"/>
      <c r="S711" s="71"/>
      <c r="T711" s="72"/>
      <c r="U711" s="34"/>
      <c r="V711" s="34"/>
      <c r="W711" s="34"/>
      <c r="X711" s="34"/>
      <c r="Y711" s="34"/>
      <c r="Z711" s="34"/>
      <c r="AA711" s="34"/>
      <c r="AB711" s="34"/>
      <c r="AC711" s="34"/>
      <c r="AD711" s="34"/>
      <c r="AE711" s="34"/>
      <c r="AT711" s="17" t="s">
        <v>154</v>
      </c>
      <c r="AU711" s="17" t="s">
        <v>88</v>
      </c>
    </row>
    <row r="712" spans="1:65" s="15" customFormat="1">
      <c r="B712" s="228"/>
      <c r="C712" s="229"/>
      <c r="D712" s="201" t="s">
        <v>155</v>
      </c>
      <c r="E712" s="230" t="s">
        <v>1</v>
      </c>
      <c r="F712" s="231" t="s">
        <v>742</v>
      </c>
      <c r="G712" s="229"/>
      <c r="H712" s="230" t="s">
        <v>1</v>
      </c>
      <c r="I712" s="232"/>
      <c r="J712" s="229"/>
      <c r="K712" s="229"/>
      <c r="L712" s="233"/>
      <c r="M712" s="234"/>
      <c r="N712" s="235"/>
      <c r="O712" s="235"/>
      <c r="P712" s="235"/>
      <c r="Q712" s="235"/>
      <c r="R712" s="235"/>
      <c r="S712" s="235"/>
      <c r="T712" s="236"/>
      <c r="AT712" s="237" t="s">
        <v>155</v>
      </c>
      <c r="AU712" s="237" t="s">
        <v>88</v>
      </c>
      <c r="AV712" s="15" t="s">
        <v>86</v>
      </c>
      <c r="AW712" s="15" t="s">
        <v>35</v>
      </c>
      <c r="AX712" s="15" t="s">
        <v>78</v>
      </c>
      <c r="AY712" s="237" t="s">
        <v>146</v>
      </c>
    </row>
    <row r="713" spans="1:65" s="13" customFormat="1">
      <c r="B713" s="206"/>
      <c r="C713" s="207"/>
      <c r="D713" s="201" t="s">
        <v>155</v>
      </c>
      <c r="E713" s="208" t="s">
        <v>1</v>
      </c>
      <c r="F713" s="209" t="s">
        <v>759</v>
      </c>
      <c r="G713" s="207"/>
      <c r="H713" s="210">
        <v>3.9187199999999998E-2</v>
      </c>
      <c r="I713" s="211"/>
      <c r="J713" s="207"/>
      <c r="K713" s="207"/>
      <c r="L713" s="212"/>
      <c r="M713" s="213"/>
      <c r="N713" s="214"/>
      <c r="O713" s="214"/>
      <c r="P713" s="214"/>
      <c r="Q713" s="214"/>
      <c r="R713" s="214"/>
      <c r="S713" s="214"/>
      <c r="T713" s="215"/>
      <c r="AT713" s="216" t="s">
        <v>155</v>
      </c>
      <c r="AU713" s="216" t="s">
        <v>88</v>
      </c>
      <c r="AV713" s="13" t="s">
        <v>88</v>
      </c>
      <c r="AW713" s="13" t="s">
        <v>35</v>
      </c>
      <c r="AX713" s="13" t="s">
        <v>78</v>
      </c>
      <c r="AY713" s="216" t="s">
        <v>146</v>
      </c>
    </row>
    <row r="714" spans="1:65" s="14" customFormat="1">
      <c r="B714" s="217"/>
      <c r="C714" s="218"/>
      <c r="D714" s="201" t="s">
        <v>155</v>
      </c>
      <c r="E714" s="219" t="s">
        <v>1</v>
      </c>
      <c r="F714" s="220" t="s">
        <v>157</v>
      </c>
      <c r="G714" s="218"/>
      <c r="H714" s="221">
        <v>3.9187199999999998E-2</v>
      </c>
      <c r="I714" s="222"/>
      <c r="J714" s="218"/>
      <c r="K714" s="218"/>
      <c r="L714" s="223"/>
      <c r="M714" s="224"/>
      <c r="N714" s="225"/>
      <c r="O714" s="225"/>
      <c r="P714" s="225"/>
      <c r="Q714" s="225"/>
      <c r="R714" s="225"/>
      <c r="S714" s="225"/>
      <c r="T714" s="226"/>
      <c r="AT714" s="227" t="s">
        <v>155</v>
      </c>
      <c r="AU714" s="227" t="s">
        <v>88</v>
      </c>
      <c r="AV714" s="14" t="s">
        <v>153</v>
      </c>
      <c r="AW714" s="14" t="s">
        <v>35</v>
      </c>
      <c r="AX714" s="14" t="s">
        <v>86</v>
      </c>
      <c r="AY714" s="227" t="s">
        <v>146</v>
      </c>
    </row>
    <row r="715" spans="1:65" s="2" customFormat="1" ht="16.5" customHeight="1">
      <c r="A715" s="34"/>
      <c r="B715" s="35"/>
      <c r="C715" s="238" t="s">
        <v>488</v>
      </c>
      <c r="D715" s="238" t="s">
        <v>266</v>
      </c>
      <c r="E715" s="239" t="s">
        <v>760</v>
      </c>
      <c r="F715" s="240" t="s">
        <v>761</v>
      </c>
      <c r="G715" s="241" t="s">
        <v>205</v>
      </c>
      <c r="H715" s="242">
        <v>2.1000000000000001E-2</v>
      </c>
      <c r="I715" s="243"/>
      <c r="J715" s="244">
        <f>ROUND(I715*H715,2)</f>
        <v>0</v>
      </c>
      <c r="K715" s="245"/>
      <c r="L715" s="246"/>
      <c r="M715" s="247" t="s">
        <v>1</v>
      </c>
      <c r="N715" s="248" t="s">
        <v>43</v>
      </c>
      <c r="O715" s="71"/>
      <c r="P715" s="197">
        <f>O715*H715</f>
        <v>0</v>
      </c>
      <c r="Q715" s="197">
        <v>0</v>
      </c>
      <c r="R715" s="197">
        <f>Q715*H715</f>
        <v>0</v>
      </c>
      <c r="S715" s="197">
        <v>0</v>
      </c>
      <c r="T715" s="198">
        <f>S715*H715</f>
        <v>0</v>
      </c>
      <c r="U715" s="34"/>
      <c r="V715" s="34"/>
      <c r="W715" s="34"/>
      <c r="X715" s="34"/>
      <c r="Y715" s="34"/>
      <c r="Z715" s="34"/>
      <c r="AA715" s="34"/>
      <c r="AB715" s="34"/>
      <c r="AC715" s="34"/>
      <c r="AD715" s="34"/>
      <c r="AE715" s="34"/>
      <c r="AR715" s="199" t="s">
        <v>256</v>
      </c>
      <c r="AT715" s="199" t="s">
        <v>266</v>
      </c>
      <c r="AU715" s="199" t="s">
        <v>88</v>
      </c>
      <c r="AY715" s="17" t="s">
        <v>146</v>
      </c>
      <c r="BE715" s="200">
        <f>IF(N715="základní",J715,0)</f>
        <v>0</v>
      </c>
      <c r="BF715" s="200">
        <f>IF(N715="snížená",J715,0)</f>
        <v>0</v>
      </c>
      <c r="BG715" s="200">
        <f>IF(N715="zákl. přenesená",J715,0)</f>
        <v>0</v>
      </c>
      <c r="BH715" s="200">
        <f>IF(N715="sníž. přenesená",J715,0)</f>
        <v>0</v>
      </c>
      <c r="BI715" s="200">
        <f>IF(N715="nulová",J715,0)</f>
        <v>0</v>
      </c>
      <c r="BJ715" s="17" t="s">
        <v>86</v>
      </c>
      <c r="BK715" s="200">
        <f>ROUND(I715*H715,2)</f>
        <v>0</v>
      </c>
      <c r="BL715" s="17" t="s">
        <v>197</v>
      </c>
      <c r="BM715" s="199" t="s">
        <v>762</v>
      </c>
    </row>
    <row r="716" spans="1:65" s="2" customFormat="1">
      <c r="A716" s="34"/>
      <c r="B716" s="35"/>
      <c r="C716" s="36"/>
      <c r="D716" s="201" t="s">
        <v>154</v>
      </c>
      <c r="E716" s="36"/>
      <c r="F716" s="202" t="s">
        <v>761</v>
      </c>
      <c r="G716" s="36"/>
      <c r="H716" s="36"/>
      <c r="I716" s="203"/>
      <c r="J716" s="36"/>
      <c r="K716" s="36"/>
      <c r="L716" s="39"/>
      <c r="M716" s="204"/>
      <c r="N716" s="205"/>
      <c r="O716" s="71"/>
      <c r="P716" s="71"/>
      <c r="Q716" s="71"/>
      <c r="R716" s="71"/>
      <c r="S716" s="71"/>
      <c r="T716" s="72"/>
      <c r="U716" s="34"/>
      <c r="V716" s="34"/>
      <c r="W716" s="34"/>
      <c r="X716" s="34"/>
      <c r="Y716" s="34"/>
      <c r="Z716" s="34"/>
      <c r="AA716" s="34"/>
      <c r="AB716" s="34"/>
      <c r="AC716" s="34"/>
      <c r="AD716" s="34"/>
      <c r="AE716" s="34"/>
      <c r="AT716" s="17" t="s">
        <v>154</v>
      </c>
      <c r="AU716" s="17" t="s">
        <v>88</v>
      </c>
    </row>
    <row r="717" spans="1:65" s="15" customFormat="1">
      <c r="B717" s="228"/>
      <c r="C717" s="229"/>
      <c r="D717" s="201" t="s">
        <v>155</v>
      </c>
      <c r="E717" s="230" t="s">
        <v>1</v>
      </c>
      <c r="F717" s="231" t="s">
        <v>745</v>
      </c>
      <c r="G717" s="229"/>
      <c r="H717" s="230" t="s">
        <v>1</v>
      </c>
      <c r="I717" s="232"/>
      <c r="J717" s="229"/>
      <c r="K717" s="229"/>
      <c r="L717" s="233"/>
      <c r="M717" s="234"/>
      <c r="N717" s="235"/>
      <c r="O717" s="235"/>
      <c r="P717" s="235"/>
      <c r="Q717" s="235"/>
      <c r="R717" s="235"/>
      <c r="S717" s="235"/>
      <c r="T717" s="236"/>
      <c r="AT717" s="237" t="s">
        <v>155</v>
      </c>
      <c r="AU717" s="237" t="s">
        <v>88</v>
      </c>
      <c r="AV717" s="15" t="s">
        <v>86</v>
      </c>
      <c r="AW717" s="15" t="s">
        <v>35</v>
      </c>
      <c r="AX717" s="15" t="s">
        <v>78</v>
      </c>
      <c r="AY717" s="237" t="s">
        <v>146</v>
      </c>
    </row>
    <row r="718" spans="1:65" s="13" customFormat="1">
      <c r="B718" s="206"/>
      <c r="C718" s="207"/>
      <c r="D718" s="201" t="s">
        <v>155</v>
      </c>
      <c r="E718" s="208" t="s">
        <v>1</v>
      </c>
      <c r="F718" s="209" t="s">
        <v>763</v>
      </c>
      <c r="G718" s="207"/>
      <c r="H718" s="210">
        <v>2.0601000000000001E-2</v>
      </c>
      <c r="I718" s="211"/>
      <c r="J718" s="207"/>
      <c r="K718" s="207"/>
      <c r="L718" s="212"/>
      <c r="M718" s="213"/>
      <c r="N718" s="214"/>
      <c r="O718" s="214"/>
      <c r="P718" s="214"/>
      <c r="Q718" s="214"/>
      <c r="R718" s="214"/>
      <c r="S718" s="214"/>
      <c r="T718" s="215"/>
      <c r="AT718" s="216" t="s">
        <v>155</v>
      </c>
      <c r="AU718" s="216" t="s">
        <v>88</v>
      </c>
      <c r="AV718" s="13" t="s">
        <v>88</v>
      </c>
      <c r="AW718" s="13" t="s">
        <v>35</v>
      </c>
      <c r="AX718" s="13" t="s">
        <v>78</v>
      </c>
      <c r="AY718" s="216" t="s">
        <v>146</v>
      </c>
    </row>
    <row r="719" spans="1:65" s="14" customFormat="1">
      <c r="B719" s="217"/>
      <c r="C719" s="218"/>
      <c r="D719" s="201" t="s">
        <v>155</v>
      </c>
      <c r="E719" s="219" t="s">
        <v>1</v>
      </c>
      <c r="F719" s="220" t="s">
        <v>157</v>
      </c>
      <c r="G719" s="218"/>
      <c r="H719" s="221">
        <v>2.0601000000000001E-2</v>
      </c>
      <c r="I719" s="222"/>
      <c r="J719" s="218"/>
      <c r="K719" s="218"/>
      <c r="L719" s="223"/>
      <c r="M719" s="224"/>
      <c r="N719" s="225"/>
      <c r="O719" s="225"/>
      <c r="P719" s="225"/>
      <c r="Q719" s="225"/>
      <c r="R719" s="225"/>
      <c r="S719" s="225"/>
      <c r="T719" s="226"/>
      <c r="AT719" s="227" t="s">
        <v>155</v>
      </c>
      <c r="AU719" s="227" t="s">
        <v>88</v>
      </c>
      <c r="AV719" s="14" t="s">
        <v>153</v>
      </c>
      <c r="AW719" s="14" t="s">
        <v>35</v>
      </c>
      <c r="AX719" s="14" t="s">
        <v>86</v>
      </c>
      <c r="AY719" s="227" t="s">
        <v>146</v>
      </c>
    </row>
    <row r="720" spans="1:65" s="2" customFormat="1" ht="16.5" customHeight="1">
      <c r="A720" s="34"/>
      <c r="B720" s="35"/>
      <c r="C720" s="238" t="s">
        <v>764</v>
      </c>
      <c r="D720" s="238" t="s">
        <v>266</v>
      </c>
      <c r="E720" s="239" t="s">
        <v>765</v>
      </c>
      <c r="F720" s="240" t="s">
        <v>766</v>
      </c>
      <c r="G720" s="241" t="s">
        <v>205</v>
      </c>
      <c r="H720" s="242">
        <v>2.8000000000000001E-2</v>
      </c>
      <c r="I720" s="243"/>
      <c r="J720" s="244">
        <f>ROUND(I720*H720,2)</f>
        <v>0</v>
      </c>
      <c r="K720" s="245"/>
      <c r="L720" s="246"/>
      <c r="M720" s="247" t="s">
        <v>1</v>
      </c>
      <c r="N720" s="248" t="s">
        <v>43</v>
      </c>
      <c r="O720" s="71"/>
      <c r="P720" s="197">
        <f>O720*H720</f>
        <v>0</v>
      </c>
      <c r="Q720" s="197">
        <v>0</v>
      </c>
      <c r="R720" s="197">
        <f>Q720*H720</f>
        <v>0</v>
      </c>
      <c r="S720" s="197">
        <v>0</v>
      </c>
      <c r="T720" s="198">
        <f>S720*H720</f>
        <v>0</v>
      </c>
      <c r="U720" s="34"/>
      <c r="V720" s="34"/>
      <c r="W720" s="34"/>
      <c r="X720" s="34"/>
      <c r="Y720" s="34"/>
      <c r="Z720" s="34"/>
      <c r="AA720" s="34"/>
      <c r="AB720" s="34"/>
      <c r="AC720" s="34"/>
      <c r="AD720" s="34"/>
      <c r="AE720" s="34"/>
      <c r="AR720" s="199" t="s">
        <v>256</v>
      </c>
      <c r="AT720" s="199" t="s">
        <v>266</v>
      </c>
      <c r="AU720" s="199" t="s">
        <v>88</v>
      </c>
      <c r="AY720" s="17" t="s">
        <v>146</v>
      </c>
      <c r="BE720" s="200">
        <f>IF(N720="základní",J720,0)</f>
        <v>0</v>
      </c>
      <c r="BF720" s="200">
        <f>IF(N720="snížená",J720,0)</f>
        <v>0</v>
      </c>
      <c r="BG720" s="200">
        <f>IF(N720="zákl. přenesená",J720,0)</f>
        <v>0</v>
      </c>
      <c r="BH720" s="200">
        <f>IF(N720="sníž. přenesená",J720,0)</f>
        <v>0</v>
      </c>
      <c r="BI720" s="200">
        <f>IF(N720="nulová",J720,0)</f>
        <v>0</v>
      </c>
      <c r="BJ720" s="17" t="s">
        <v>86</v>
      </c>
      <c r="BK720" s="200">
        <f>ROUND(I720*H720,2)</f>
        <v>0</v>
      </c>
      <c r="BL720" s="17" t="s">
        <v>197</v>
      </c>
      <c r="BM720" s="199" t="s">
        <v>767</v>
      </c>
    </row>
    <row r="721" spans="1:65" s="2" customFormat="1">
      <c r="A721" s="34"/>
      <c r="B721" s="35"/>
      <c r="C721" s="36"/>
      <c r="D721" s="201" t="s">
        <v>154</v>
      </c>
      <c r="E721" s="36"/>
      <c r="F721" s="202" t="s">
        <v>766</v>
      </c>
      <c r="G721" s="36"/>
      <c r="H721" s="36"/>
      <c r="I721" s="203"/>
      <c r="J721" s="36"/>
      <c r="K721" s="36"/>
      <c r="L721" s="39"/>
      <c r="M721" s="204"/>
      <c r="N721" s="205"/>
      <c r="O721" s="71"/>
      <c r="P721" s="71"/>
      <c r="Q721" s="71"/>
      <c r="R721" s="71"/>
      <c r="S721" s="71"/>
      <c r="T721" s="72"/>
      <c r="U721" s="34"/>
      <c r="V721" s="34"/>
      <c r="W721" s="34"/>
      <c r="X721" s="34"/>
      <c r="Y721" s="34"/>
      <c r="Z721" s="34"/>
      <c r="AA721" s="34"/>
      <c r="AB721" s="34"/>
      <c r="AC721" s="34"/>
      <c r="AD721" s="34"/>
      <c r="AE721" s="34"/>
      <c r="AT721" s="17" t="s">
        <v>154</v>
      </c>
      <c r="AU721" s="17" t="s">
        <v>88</v>
      </c>
    </row>
    <row r="722" spans="1:65" s="13" customFormat="1">
      <c r="B722" s="206"/>
      <c r="C722" s="207"/>
      <c r="D722" s="201" t="s">
        <v>155</v>
      </c>
      <c r="E722" s="208" t="s">
        <v>1</v>
      </c>
      <c r="F722" s="209" t="s">
        <v>768</v>
      </c>
      <c r="G722" s="207"/>
      <c r="H722" s="210">
        <v>2.7925799999999997E-2</v>
      </c>
      <c r="I722" s="211"/>
      <c r="J722" s="207"/>
      <c r="K722" s="207"/>
      <c r="L722" s="212"/>
      <c r="M722" s="213"/>
      <c r="N722" s="214"/>
      <c r="O722" s="214"/>
      <c r="P722" s="214"/>
      <c r="Q722" s="214"/>
      <c r="R722" s="214"/>
      <c r="S722" s="214"/>
      <c r="T722" s="215"/>
      <c r="AT722" s="216" t="s">
        <v>155</v>
      </c>
      <c r="AU722" s="216" t="s">
        <v>88</v>
      </c>
      <c r="AV722" s="13" t="s">
        <v>88</v>
      </c>
      <c r="AW722" s="13" t="s">
        <v>35</v>
      </c>
      <c r="AX722" s="13" t="s">
        <v>78</v>
      </c>
      <c r="AY722" s="216" t="s">
        <v>146</v>
      </c>
    </row>
    <row r="723" spans="1:65" s="14" customFormat="1">
      <c r="B723" s="217"/>
      <c r="C723" s="218"/>
      <c r="D723" s="201" t="s">
        <v>155</v>
      </c>
      <c r="E723" s="219" t="s">
        <v>1</v>
      </c>
      <c r="F723" s="220" t="s">
        <v>157</v>
      </c>
      <c r="G723" s="218"/>
      <c r="H723" s="221">
        <v>2.7925799999999997E-2</v>
      </c>
      <c r="I723" s="222"/>
      <c r="J723" s="218"/>
      <c r="K723" s="218"/>
      <c r="L723" s="223"/>
      <c r="M723" s="224"/>
      <c r="N723" s="225"/>
      <c r="O723" s="225"/>
      <c r="P723" s="225"/>
      <c r="Q723" s="225"/>
      <c r="R723" s="225"/>
      <c r="S723" s="225"/>
      <c r="T723" s="226"/>
      <c r="AT723" s="227" t="s">
        <v>155</v>
      </c>
      <c r="AU723" s="227" t="s">
        <v>88</v>
      </c>
      <c r="AV723" s="14" t="s">
        <v>153</v>
      </c>
      <c r="AW723" s="14" t="s">
        <v>35</v>
      </c>
      <c r="AX723" s="14" t="s">
        <v>86</v>
      </c>
      <c r="AY723" s="227" t="s">
        <v>146</v>
      </c>
    </row>
    <row r="724" spans="1:65" s="2" customFormat="1" ht="16.5" customHeight="1">
      <c r="A724" s="34"/>
      <c r="B724" s="35"/>
      <c r="C724" s="238" t="s">
        <v>495</v>
      </c>
      <c r="D724" s="238" t="s">
        <v>266</v>
      </c>
      <c r="E724" s="239" t="s">
        <v>769</v>
      </c>
      <c r="F724" s="240" t="s">
        <v>770</v>
      </c>
      <c r="G724" s="241" t="s">
        <v>205</v>
      </c>
      <c r="H724" s="242">
        <v>5.0000000000000001E-3</v>
      </c>
      <c r="I724" s="243"/>
      <c r="J724" s="244">
        <f>ROUND(I724*H724,2)</f>
        <v>0</v>
      </c>
      <c r="K724" s="245"/>
      <c r="L724" s="246"/>
      <c r="M724" s="247" t="s">
        <v>1</v>
      </c>
      <c r="N724" s="248" t="s">
        <v>43</v>
      </c>
      <c r="O724" s="71"/>
      <c r="P724" s="197">
        <f>O724*H724</f>
        <v>0</v>
      </c>
      <c r="Q724" s="197">
        <v>0</v>
      </c>
      <c r="R724" s="197">
        <f>Q724*H724</f>
        <v>0</v>
      </c>
      <c r="S724" s="197">
        <v>0</v>
      </c>
      <c r="T724" s="198">
        <f>S724*H724</f>
        <v>0</v>
      </c>
      <c r="U724" s="34"/>
      <c r="V724" s="34"/>
      <c r="W724" s="34"/>
      <c r="X724" s="34"/>
      <c r="Y724" s="34"/>
      <c r="Z724" s="34"/>
      <c r="AA724" s="34"/>
      <c r="AB724" s="34"/>
      <c r="AC724" s="34"/>
      <c r="AD724" s="34"/>
      <c r="AE724" s="34"/>
      <c r="AR724" s="199" t="s">
        <v>256</v>
      </c>
      <c r="AT724" s="199" t="s">
        <v>266</v>
      </c>
      <c r="AU724" s="199" t="s">
        <v>88</v>
      </c>
      <c r="AY724" s="17" t="s">
        <v>146</v>
      </c>
      <c r="BE724" s="200">
        <f>IF(N724="základní",J724,0)</f>
        <v>0</v>
      </c>
      <c r="BF724" s="200">
        <f>IF(N724="snížená",J724,0)</f>
        <v>0</v>
      </c>
      <c r="BG724" s="200">
        <f>IF(N724="zákl. přenesená",J724,0)</f>
        <v>0</v>
      </c>
      <c r="BH724" s="200">
        <f>IF(N724="sníž. přenesená",J724,0)</f>
        <v>0</v>
      </c>
      <c r="BI724" s="200">
        <f>IF(N724="nulová",J724,0)</f>
        <v>0</v>
      </c>
      <c r="BJ724" s="17" t="s">
        <v>86</v>
      </c>
      <c r="BK724" s="200">
        <f>ROUND(I724*H724,2)</f>
        <v>0</v>
      </c>
      <c r="BL724" s="17" t="s">
        <v>197</v>
      </c>
      <c r="BM724" s="199" t="s">
        <v>771</v>
      </c>
    </row>
    <row r="725" spans="1:65" s="2" customFormat="1">
      <c r="A725" s="34"/>
      <c r="B725" s="35"/>
      <c r="C725" s="36"/>
      <c r="D725" s="201" t="s">
        <v>154</v>
      </c>
      <c r="E725" s="36"/>
      <c r="F725" s="202" t="s">
        <v>770</v>
      </c>
      <c r="G725" s="36"/>
      <c r="H725" s="36"/>
      <c r="I725" s="203"/>
      <c r="J725" s="36"/>
      <c r="K725" s="36"/>
      <c r="L725" s="39"/>
      <c r="M725" s="204"/>
      <c r="N725" s="205"/>
      <c r="O725" s="71"/>
      <c r="P725" s="71"/>
      <c r="Q725" s="71"/>
      <c r="R725" s="71"/>
      <c r="S725" s="71"/>
      <c r="T725" s="72"/>
      <c r="U725" s="34"/>
      <c r="V725" s="34"/>
      <c r="W725" s="34"/>
      <c r="X725" s="34"/>
      <c r="Y725" s="34"/>
      <c r="Z725" s="34"/>
      <c r="AA725" s="34"/>
      <c r="AB725" s="34"/>
      <c r="AC725" s="34"/>
      <c r="AD725" s="34"/>
      <c r="AE725" s="34"/>
      <c r="AT725" s="17" t="s">
        <v>154</v>
      </c>
      <c r="AU725" s="17" t="s">
        <v>88</v>
      </c>
    </row>
    <row r="726" spans="1:65" s="15" customFormat="1">
      <c r="B726" s="228"/>
      <c r="C726" s="229"/>
      <c r="D726" s="201" t="s">
        <v>155</v>
      </c>
      <c r="E726" s="230" t="s">
        <v>1</v>
      </c>
      <c r="F726" s="231" t="s">
        <v>745</v>
      </c>
      <c r="G726" s="229"/>
      <c r="H726" s="230" t="s">
        <v>1</v>
      </c>
      <c r="I726" s="232"/>
      <c r="J726" s="229"/>
      <c r="K726" s="229"/>
      <c r="L726" s="233"/>
      <c r="M726" s="234"/>
      <c r="N726" s="235"/>
      <c r="O726" s="235"/>
      <c r="P726" s="235"/>
      <c r="Q726" s="235"/>
      <c r="R726" s="235"/>
      <c r="S726" s="235"/>
      <c r="T726" s="236"/>
      <c r="AT726" s="237" t="s">
        <v>155</v>
      </c>
      <c r="AU726" s="237" t="s">
        <v>88</v>
      </c>
      <c r="AV726" s="15" t="s">
        <v>86</v>
      </c>
      <c r="AW726" s="15" t="s">
        <v>35</v>
      </c>
      <c r="AX726" s="15" t="s">
        <v>78</v>
      </c>
      <c r="AY726" s="237" t="s">
        <v>146</v>
      </c>
    </row>
    <row r="727" spans="1:65" s="13" customFormat="1">
      <c r="B727" s="206"/>
      <c r="C727" s="207"/>
      <c r="D727" s="201" t="s">
        <v>155</v>
      </c>
      <c r="E727" s="208" t="s">
        <v>1</v>
      </c>
      <c r="F727" s="209" t="s">
        <v>772</v>
      </c>
      <c r="G727" s="207"/>
      <c r="H727" s="210">
        <v>4.6205100000000004E-3</v>
      </c>
      <c r="I727" s="211"/>
      <c r="J727" s="207"/>
      <c r="K727" s="207"/>
      <c r="L727" s="212"/>
      <c r="M727" s="213"/>
      <c r="N727" s="214"/>
      <c r="O727" s="214"/>
      <c r="P727" s="214"/>
      <c r="Q727" s="214"/>
      <c r="R727" s="214"/>
      <c r="S727" s="214"/>
      <c r="T727" s="215"/>
      <c r="AT727" s="216" t="s">
        <v>155</v>
      </c>
      <c r="AU727" s="216" t="s">
        <v>88</v>
      </c>
      <c r="AV727" s="13" t="s">
        <v>88</v>
      </c>
      <c r="AW727" s="13" t="s">
        <v>35</v>
      </c>
      <c r="AX727" s="13" t="s">
        <v>78</v>
      </c>
      <c r="AY727" s="216" t="s">
        <v>146</v>
      </c>
    </row>
    <row r="728" spans="1:65" s="14" customFormat="1">
      <c r="B728" s="217"/>
      <c r="C728" s="218"/>
      <c r="D728" s="201" t="s">
        <v>155</v>
      </c>
      <c r="E728" s="219" t="s">
        <v>1</v>
      </c>
      <c r="F728" s="220" t="s">
        <v>157</v>
      </c>
      <c r="G728" s="218"/>
      <c r="H728" s="221">
        <v>4.6205100000000004E-3</v>
      </c>
      <c r="I728" s="222"/>
      <c r="J728" s="218"/>
      <c r="K728" s="218"/>
      <c r="L728" s="223"/>
      <c r="M728" s="224"/>
      <c r="N728" s="225"/>
      <c r="O728" s="225"/>
      <c r="P728" s="225"/>
      <c r="Q728" s="225"/>
      <c r="R728" s="225"/>
      <c r="S728" s="225"/>
      <c r="T728" s="226"/>
      <c r="AT728" s="227" t="s">
        <v>155</v>
      </c>
      <c r="AU728" s="227" t="s">
        <v>88</v>
      </c>
      <c r="AV728" s="14" t="s">
        <v>153</v>
      </c>
      <c r="AW728" s="14" t="s">
        <v>35</v>
      </c>
      <c r="AX728" s="14" t="s">
        <v>86</v>
      </c>
      <c r="AY728" s="227" t="s">
        <v>146</v>
      </c>
    </row>
    <row r="729" spans="1:65" s="2" customFormat="1" ht="16.5" customHeight="1">
      <c r="A729" s="34"/>
      <c r="B729" s="35"/>
      <c r="C729" s="238" t="s">
        <v>773</v>
      </c>
      <c r="D729" s="238" t="s">
        <v>266</v>
      </c>
      <c r="E729" s="239" t="s">
        <v>774</v>
      </c>
      <c r="F729" s="240" t="s">
        <v>775</v>
      </c>
      <c r="G729" s="241" t="s">
        <v>205</v>
      </c>
      <c r="H729" s="242">
        <v>2.1000000000000001E-2</v>
      </c>
      <c r="I729" s="243"/>
      <c r="J729" s="244">
        <f>ROUND(I729*H729,2)</f>
        <v>0</v>
      </c>
      <c r="K729" s="245"/>
      <c r="L729" s="246"/>
      <c r="M729" s="247" t="s">
        <v>1</v>
      </c>
      <c r="N729" s="248" t="s">
        <v>43</v>
      </c>
      <c r="O729" s="71"/>
      <c r="P729" s="197">
        <f>O729*H729</f>
        <v>0</v>
      </c>
      <c r="Q729" s="197">
        <v>0</v>
      </c>
      <c r="R729" s="197">
        <f>Q729*H729</f>
        <v>0</v>
      </c>
      <c r="S729" s="197">
        <v>0</v>
      </c>
      <c r="T729" s="198">
        <f>S729*H729</f>
        <v>0</v>
      </c>
      <c r="U729" s="34"/>
      <c r="V729" s="34"/>
      <c r="W729" s="34"/>
      <c r="X729" s="34"/>
      <c r="Y729" s="34"/>
      <c r="Z729" s="34"/>
      <c r="AA729" s="34"/>
      <c r="AB729" s="34"/>
      <c r="AC729" s="34"/>
      <c r="AD729" s="34"/>
      <c r="AE729" s="34"/>
      <c r="AR729" s="199" t="s">
        <v>256</v>
      </c>
      <c r="AT729" s="199" t="s">
        <v>266</v>
      </c>
      <c r="AU729" s="199" t="s">
        <v>88</v>
      </c>
      <c r="AY729" s="17" t="s">
        <v>146</v>
      </c>
      <c r="BE729" s="200">
        <f>IF(N729="základní",J729,0)</f>
        <v>0</v>
      </c>
      <c r="BF729" s="200">
        <f>IF(N729="snížená",J729,0)</f>
        <v>0</v>
      </c>
      <c r="BG729" s="200">
        <f>IF(N729="zákl. přenesená",J729,0)</f>
        <v>0</v>
      </c>
      <c r="BH729" s="200">
        <f>IF(N729="sníž. přenesená",J729,0)</f>
        <v>0</v>
      </c>
      <c r="BI729" s="200">
        <f>IF(N729="nulová",J729,0)</f>
        <v>0</v>
      </c>
      <c r="BJ729" s="17" t="s">
        <v>86</v>
      </c>
      <c r="BK729" s="200">
        <f>ROUND(I729*H729,2)</f>
        <v>0</v>
      </c>
      <c r="BL729" s="17" t="s">
        <v>197</v>
      </c>
      <c r="BM729" s="199" t="s">
        <v>776</v>
      </c>
    </row>
    <row r="730" spans="1:65" s="2" customFormat="1">
      <c r="A730" s="34"/>
      <c r="B730" s="35"/>
      <c r="C730" s="36"/>
      <c r="D730" s="201" t="s">
        <v>154</v>
      </c>
      <c r="E730" s="36"/>
      <c r="F730" s="202" t="s">
        <v>775</v>
      </c>
      <c r="G730" s="36"/>
      <c r="H730" s="36"/>
      <c r="I730" s="203"/>
      <c r="J730" s="36"/>
      <c r="K730" s="36"/>
      <c r="L730" s="39"/>
      <c r="M730" s="204"/>
      <c r="N730" s="205"/>
      <c r="O730" s="71"/>
      <c r="P730" s="71"/>
      <c r="Q730" s="71"/>
      <c r="R730" s="71"/>
      <c r="S730" s="71"/>
      <c r="T730" s="72"/>
      <c r="U730" s="34"/>
      <c r="V730" s="34"/>
      <c r="W730" s="34"/>
      <c r="X730" s="34"/>
      <c r="Y730" s="34"/>
      <c r="Z730" s="34"/>
      <c r="AA730" s="34"/>
      <c r="AB730" s="34"/>
      <c r="AC730" s="34"/>
      <c r="AD730" s="34"/>
      <c r="AE730" s="34"/>
      <c r="AT730" s="17" t="s">
        <v>154</v>
      </c>
      <c r="AU730" s="17" t="s">
        <v>88</v>
      </c>
    </row>
    <row r="731" spans="1:65" s="15" customFormat="1">
      <c r="B731" s="228"/>
      <c r="C731" s="229"/>
      <c r="D731" s="201" t="s">
        <v>155</v>
      </c>
      <c r="E731" s="230" t="s">
        <v>1</v>
      </c>
      <c r="F731" s="231" t="s">
        <v>375</v>
      </c>
      <c r="G731" s="229"/>
      <c r="H731" s="230" t="s">
        <v>1</v>
      </c>
      <c r="I731" s="232"/>
      <c r="J731" s="229"/>
      <c r="K731" s="229"/>
      <c r="L731" s="233"/>
      <c r="M731" s="234"/>
      <c r="N731" s="235"/>
      <c r="O731" s="235"/>
      <c r="P731" s="235"/>
      <c r="Q731" s="235"/>
      <c r="R731" s="235"/>
      <c r="S731" s="235"/>
      <c r="T731" s="236"/>
      <c r="AT731" s="237" t="s">
        <v>155</v>
      </c>
      <c r="AU731" s="237" t="s">
        <v>88</v>
      </c>
      <c r="AV731" s="15" t="s">
        <v>86</v>
      </c>
      <c r="AW731" s="15" t="s">
        <v>35</v>
      </c>
      <c r="AX731" s="15" t="s">
        <v>78</v>
      </c>
      <c r="AY731" s="237" t="s">
        <v>146</v>
      </c>
    </row>
    <row r="732" spans="1:65" s="13" customFormat="1">
      <c r="B732" s="206"/>
      <c r="C732" s="207"/>
      <c r="D732" s="201" t="s">
        <v>155</v>
      </c>
      <c r="E732" s="208" t="s">
        <v>1</v>
      </c>
      <c r="F732" s="209" t="s">
        <v>777</v>
      </c>
      <c r="G732" s="207"/>
      <c r="H732" s="210">
        <v>2.1268080000000002E-2</v>
      </c>
      <c r="I732" s="211"/>
      <c r="J732" s="207"/>
      <c r="K732" s="207"/>
      <c r="L732" s="212"/>
      <c r="M732" s="213"/>
      <c r="N732" s="214"/>
      <c r="O732" s="214"/>
      <c r="P732" s="214"/>
      <c r="Q732" s="214"/>
      <c r="R732" s="214"/>
      <c r="S732" s="214"/>
      <c r="T732" s="215"/>
      <c r="AT732" s="216" t="s">
        <v>155</v>
      </c>
      <c r="AU732" s="216" t="s">
        <v>88</v>
      </c>
      <c r="AV732" s="13" t="s">
        <v>88</v>
      </c>
      <c r="AW732" s="13" t="s">
        <v>35</v>
      </c>
      <c r="AX732" s="13" t="s">
        <v>78</v>
      </c>
      <c r="AY732" s="216" t="s">
        <v>146</v>
      </c>
    </row>
    <row r="733" spans="1:65" s="14" customFormat="1">
      <c r="B733" s="217"/>
      <c r="C733" s="218"/>
      <c r="D733" s="201" t="s">
        <v>155</v>
      </c>
      <c r="E733" s="219" t="s">
        <v>1</v>
      </c>
      <c r="F733" s="220" t="s">
        <v>157</v>
      </c>
      <c r="G733" s="218"/>
      <c r="H733" s="221">
        <v>2.1268080000000002E-2</v>
      </c>
      <c r="I733" s="222"/>
      <c r="J733" s="218"/>
      <c r="K733" s="218"/>
      <c r="L733" s="223"/>
      <c r="M733" s="224"/>
      <c r="N733" s="225"/>
      <c r="O733" s="225"/>
      <c r="P733" s="225"/>
      <c r="Q733" s="225"/>
      <c r="R733" s="225"/>
      <c r="S733" s="225"/>
      <c r="T733" s="226"/>
      <c r="AT733" s="227" t="s">
        <v>155</v>
      </c>
      <c r="AU733" s="227" t="s">
        <v>88</v>
      </c>
      <c r="AV733" s="14" t="s">
        <v>153</v>
      </c>
      <c r="AW733" s="14" t="s">
        <v>35</v>
      </c>
      <c r="AX733" s="14" t="s">
        <v>86</v>
      </c>
      <c r="AY733" s="227" t="s">
        <v>146</v>
      </c>
    </row>
    <row r="734" spans="1:65" s="2" customFormat="1" ht="16.5" customHeight="1">
      <c r="A734" s="34"/>
      <c r="B734" s="35"/>
      <c r="C734" s="238" t="s">
        <v>499</v>
      </c>
      <c r="D734" s="238" t="s">
        <v>266</v>
      </c>
      <c r="E734" s="239" t="s">
        <v>778</v>
      </c>
      <c r="F734" s="240" t="s">
        <v>779</v>
      </c>
      <c r="G734" s="241" t="s">
        <v>205</v>
      </c>
      <c r="H734" s="242">
        <v>8.0000000000000002E-3</v>
      </c>
      <c r="I734" s="243"/>
      <c r="J734" s="244">
        <f>ROUND(I734*H734,2)</f>
        <v>0</v>
      </c>
      <c r="K734" s="245"/>
      <c r="L734" s="246"/>
      <c r="M734" s="247" t="s">
        <v>1</v>
      </c>
      <c r="N734" s="248" t="s">
        <v>43</v>
      </c>
      <c r="O734" s="71"/>
      <c r="P734" s="197">
        <f>O734*H734</f>
        <v>0</v>
      </c>
      <c r="Q734" s="197">
        <v>0</v>
      </c>
      <c r="R734" s="197">
        <f>Q734*H734</f>
        <v>0</v>
      </c>
      <c r="S734" s="197">
        <v>0</v>
      </c>
      <c r="T734" s="198">
        <f>S734*H734</f>
        <v>0</v>
      </c>
      <c r="U734" s="34"/>
      <c r="V734" s="34"/>
      <c r="W734" s="34"/>
      <c r="X734" s="34"/>
      <c r="Y734" s="34"/>
      <c r="Z734" s="34"/>
      <c r="AA734" s="34"/>
      <c r="AB734" s="34"/>
      <c r="AC734" s="34"/>
      <c r="AD734" s="34"/>
      <c r="AE734" s="34"/>
      <c r="AR734" s="199" t="s">
        <v>256</v>
      </c>
      <c r="AT734" s="199" t="s">
        <v>266</v>
      </c>
      <c r="AU734" s="199" t="s">
        <v>88</v>
      </c>
      <c r="AY734" s="17" t="s">
        <v>146</v>
      </c>
      <c r="BE734" s="200">
        <f>IF(N734="základní",J734,0)</f>
        <v>0</v>
      </c>
      <c r="BF734" s="200">
        <f>IF(N734="snížená",J734,0)</f>
        <v>0</v>
      </c>
      <c r="BG734" s="200">
        <f>IF(N734="zákl. přenesená",J734,0)</f>
        <v>0</v>
      </c>
      <c r="BH734" s="200">
        <f>IF(N734="sníž. přenesená",J734,0)</f>
        <v>0</v>
      </c>
      <c r="BI734" s="200">
        <f>IF(N734="nulová",J734,0)</f>
        <v>0</v>
      </c>
      <c r="BJ734" s="17" t="s">
        <v>86</v>
      </c>
      <c r="BK734" s="200">
        <f>ROUND(I734*H734,2)</f>
        <v>0</v>
      </c>
      <c r="BL734" s="17" t="s">
        <v>197</v>
      </c>
      <c r="BM734" s="199" t="s">
        <v>780</v>
      </c>
    </row>
    <row r="735" spans="1:65" s="2" customFormat="1">
      <c r="A735" s="34"/>
      <c r="B735" s="35"/>
      <c r="C735" s="36"/>
      <c r="D735" s="201" t="s">
        <v>154</v>
      </c>
      <c r="E735" s="36"/>
      <c r="F735" s="202" t="s">
        <v>779</v>
      </c>
      <c r="G735" s="36"/>
      <c r="H735" s="36"/>
      <c r="I735" s="203"/>
      <c r="J735" s="36"/>
      <c r="K735" s="36"/>
      <c r="L735" s="39"/>
      <c r="M735" s="204"/>
      <c r="N735" s="205"/>
      <c r="O735" s="71"/>
      <c r="P735" s="71"/>
      <c r="Q735" s="71"/>
      <c r="R735" s="71"/>
      <c r="S735" s="71"/>
      <c r="T735" s="72"/>
      <c r="U735" s="34"/>
      <c r="V735" s="34"/>
      <c r="W735" s="34"/>
      <c r="X735" s="34"/>
      <c r="Y735" s="34"/>
      <c r="Z735" s="34"/>
      <c r="AA735" s="34"/>
      <c r="AB735" s="34"/>
      <c r="AC735" s="34"/>
      <c r="AD735" s="34"/>
      <c r="AE735" s="34"/>
      <c r="AT735" s="17" t="s">
        <v>154</v>
      </c>
      <c r="AU735" s="17" t="s">
        <v>88</v>
      </c>
    </row>
    <row r="736" spans="1:65" s="15" customFormat="1">
      <c r="B736" s="228"/>
      <c r="C736" s="229"/>
      <c r="D736" s="201" t="s">
        <v>155</v>
      </c>
      <c r="E736" s="230" t="s">
        <v>1</v>
      </c>
      <c r="F736" s="231" t="s">
        <v>375</v>
      </c>
      <c r="G736" s="229"/>
      <c r="H736" s="230" t="s">
        <v>1</v>
      </c>
      <c r="I736" s="232"/>
      <c r="J736" s="229"/>
      <c r="K736" s="229"/>
      <c r="L736" s="233"/>
      <c r="M736" s="234"/>
      <c r="N736" s="235"/>
      <c r="O736" s="235"/>
      <c r="P736" s="235"/>
      <c r="Q736" s="235"/>
      <c r="R736" s="235"/>
      <c r="S736" s="235"/>
      <c r="T736" s="236"/>
      <c r="AT736" s="237" t="s">
        <v>155</v>
      </c>
      <c r="AU736" s="237" t="s">
        <v>88</v>
      </c>
      <c r="AV736" s="15" t="s">
        <v>86</v>
      </c>
      <c r="AW736" s="15" t="s">
        <v>35</v>
      </c>
      <c r="AX736" s="15" t="s">
        <v>78</v>
      </c>
      <c r="AY736" s="237" t="s">
        <v>146</v>
      </c>
    </row>
    <row r="737" spans="1:65" s="13" customFormat="1">
      <c r="B737" s="206"/>
      <c r="C737" s="207"/>
      <c r="D737" s="201" t="s">
        <v>155</v>
      </c>
      <c r="E737" s="208" t="s">
        <v>1</v>
      </c>
      <c r="F737" s="209" t="s">
        <v>781</v>
      </c>
      <c r="G737" s="207"/>
      <c r="H737" s="210">
        <v>7.7433600000000003E-3</v>
      </c>
      <c r="I737" s="211"/>
      <c r="J737" s="207"/>
      <c r="K737" s="207"/>
      <c r="L737" s="212"/>
      <c r="M737" s="213"/>
      <c r="N737" s="214"/>
      <c r="O737" s="214"/>
      <c r="P737" s="214"/>
      <c r="Q737" s="214"/>
      <c r="R737" s="214"/>
      <c r="S737" s="214"/>
      <c r="T737" s="215"/>
      <c r="AT737" s="216" t="s">
        <v>155</v>
      </c>
      <c r="AU737" s="216" t="s">
        <v>88</v>
      </c>
      <c r="AV737" s="13" t="s">
        <v>88</v>
      </c>
      <c r="AW737" s="13" t="s">
        <v>35</v>
      </c>
      <c r="AX737" s="13" t="s">
        <v>78</v>
      </c>
      <c r="AY737" s="216" t="s">
        <v>146</v>
      </c>
    </row>
    <row r="738" spans="1:65" s="14" customFormat="1">
      <c r="B738" s="217"/>
      <c r="C738" s="218"/>
      <c r="D738" s="201" t="s">
        <v>155</v>
      </c>
      <c r="E738" s="219" t="s">
        <v>1</v>
      </c>
      <c r="F738" s="220" t="s">
        <v>157</v>
      </c>
      <c r="G738" s="218"/>
      <c r="H738" s="221">
        <v>7.7433600000000003E-3</v>
      </c>
      <c r="I738" s="222"/>
      <c r="J738" s="218"/>
      <c r="K738" s="218"/>
      <c r="L738" s="223"/>
      <c r="M738" s="224"/>
      <c r="N738" s="225"/>
      <c r="O738" s="225"/>
      <c r="P738" s="225"/>
      <c r="Q738" s="225"/>
      <c r="R738" s="225"/>
      <c r="S738" s="225"/>
      <c r="T738" s="226"/>
      <c r="AT738" s="227" t="s">
        <v>155</v>
      </c>
      <c r="AU738" s="227" t="s">
        <v>88</v>
      </c>
      <c r="AV738" s="14" t="s">
        <v>153</v>
      </c>
      <c r="AW738" s="14" t="s">
        <v>35</v>
      </c>
      <c r="AX738" s="14" t="s">
        <v>86</v>
      </c>
      <c r="AY738" s="227" t="s">
        <v>146</v>
      </c>
    </row>
    <row r="739" spans="1:65" s="2" customFormat="1" ht="21.75" customHeight="1">
      <c r="A739" s="34"/>
      <c r="B739" s="35"/>
      <c r="C739" s="187" t="s">
        <v>782</v>
      </c>
      <c r="D739" s="187" t="s">
        <v>149</v>
      </c>
      <c r="E739" s="188" t="s">
        <v>783</v>
      </c>
      <c r="F739" s="189" t="s">
        <v>784</v>
      </c>
      <c r="G739" s="190" t="s">
        <v>740</v>
      </c>
      <c r="H739" s="191">
        <v>188.10400000000001</v>
      </c>
      <c r="I739" s="192"/>
      <c r="J739" s="193">
        <f>ROUND(I739*H739,2)</f>
        <v>0</v>
      </c>
      <c r="K739" s="194"/>
      <c r="L739" s="39"/>
      <c r="M739" s="195" t="s">
        <v>1</v>
      </c>
      <c r="N739" s="196" t="s">
        <v>43</v>
      </c>
      <c r="O739" s="71"/>
      <c r="P739" s="197">
        <f>O739*H739</f>
        <v>0</v>
      </c>
      <c r="Q739" s="197">
        <v>0</v>
      </c>
      <c r="R739" s="197">
        <f>Q739*H739</f>
        <v>0</v>
      </c>
      <c r="S739" s="197">
        <v>0</v>
      </c>
      <c r="T739" s="198">
        <f>S739*H739</f>
        <v>0</v>
      </c>
      <c r="U739" s="34"/>
      <c r="V739" s="34"/>
      <c r="W739" s="34"/>
      <c r="X739" s="34"/>
      <c r="Y739" s="34"/>
      <c r="Z739" s="34"/>
      <c r="AA739" s="34"/>
      <c r="AB739" s="34"/>
      <c r="AC739" s="34"/>
      <c r="AD739" s="34"/>
      <c r="AE739" s="34"/>
      <c r="AR739" s="199" t="s">
        <v>197</v>
      </c>
      <c r="AT739" s="199" t="s">
        <v>149</v>
      </c>
      <c r="AU739" s="199" t="s">
        <v>88</v>
      </c>
      <c r="AY739" s="17" t="s">
        <v>146</v>
      </c>
      <c r="BE739" s="200">
        <f>IF(N739="základní",J739,0)</f>
        <v>0</v>
      </c>
      <c r="BF739" s="200">
        <f>IF(N739="snížená",J739,0)</f>
        <v>0</v>
      </c>
      <c r="BG739" s="200">
        <f>IF(N739="zákl. přenesená",J739,0)</f>
        <v>0</v>
      </c>
      <c r="BH739" s="200">
        <f>IF(N739="sníž. přenesená",J739,0)</f>
        <v>0</v>
      </c>
      <c r="BI739" s="200">
        <f>IF(N739="nulová",J739,0)</f>
        <v>0</v>
      </c>
      <c r="BJ739" s="17" t="s">
        <v>86</v>
      </c>
      <c r="BK739" s="200">
        <f>ROUND(I739*H739,2)</f>
        <v>0</v>
      </c>
      <c r="BL739" s="17" t="s">
        <v>197</v>
      </c>
      <c r="BM739" s="199" t="s">
        <v>785</v>
      </c>
    </row>
    <row r="740" spans="1:65" s="2" customFormat="1">
      <c r="A740" s="34"/>
      <c r="B740" s="35"/>
      <c r="C740" s="36"/>
      <c r="D740" s="201" t="s">
        <v>154</v>
      </c>
      <c r="E740" s="36"/>
      <c r="F740" s="202" t="s">
        <v>784</v>
      </c>
      <c r="G740" s="36"/>
      <c r="H740" s="36"/>
      <c r="I740" s="203"/>
      <c r="J740" s="36"/>
      <c r="K740" s="36"/>
      <c r="L740" s="39"/>
      <c r="M740" s="204"/>
      <c r="N740" s="205"/>
      <c r="O740" s="71"/>
      <c r="P740" s="71"/>
      <c r="Q740" s="71"/>
      <c r="R740" s="71"/>
      <c r="S740" s="71"/>
      <c r="T740" s="72"/>
      <c r="U740" s="34"/>
      <c r="V740" s="34"/>
      <c r="W740" s="34"/>
      <c r="X740" s="34"/>
      <c r="Y740" s="34"/>
      <c r="Z740" s="34"/>
      <c r="AA740" s="34"/>
      <c r="AB740" s="34"/>
      <c r="AC740" s="34"/>
      <c r="AD740" s="34"/>
      <c r="AE740" s="34"/>
      <c r="AT740" s="17" t="s">
        <v>154</v>
      </c>
      <c r="AU740" s="17" t="s">
        <v>88</v>
      </c>
    </row>
    <row r="741" spans="1:65" s="13" customFormat="1">
      <c r="B741" s="206"/>
      <c r="C741" s="207"/>
      <c r="D741" s="201" t="s">
        <v>155</v>
      </c>
      <c r="E741" s="208" t="s">
        <v>1</v>
      </c>
      <c r="F741" s="209" t="s">
        <v>786</v>
      </c>
      <c r="G741" s="207"/>
      <c r="H741" s="210">
        <v>62.719999999999992</v>
      </c>
      <c r="I741" s="211"/>
      <c r="J741" s="207"/>
      <c r="K741" s="207"/>
      <c r="L741" s="212"/>
      <c r="M741" s="213"/>
      <c r="N741" s="214"/>
      <c r="O741" s="214"/>
      <c r="P741" s="214"/>
      <c r="Q741" s="214"/>
      <c r="R741" s="214"/>
      <c r="S741" s="214"/>
      <c r="T741" s="215"/>
      <c r="AT741" s="216" t="s">
        <v>155</v>
      </c>
      <c r="AU741" s="216" t="s">
        <v>88</v>
      </c>
      <c r="AV741" s="13" t="s">
        <v>88</v>
      </c>
      <c r="AW741" s="13" t="s">
        <v>35</v>
      </c>
      <c r="AX741" s="13" t="s">
        <v>78</v>
      </c>
      <c r="AY741" s="216" t="s">
        <v>146</v>
      </c>
    </row>
    <row r="742" spans="1:65" s="13" customFormat="1">
      <c r="B742" s="206"/>
      <c r="C742" s="207"/>
      <c r="D742" s="201" t="s">
        <v>155</v>
      </c>
      <c r="E742" s="208" t="s">
        <v>1</v>
      </c>
      <c r="F742" s="209" t="s">
        <v>787</v>
      </c>
      <c r="G742" s="207"/>
      <c r="H742" s="210">
        <v>84.48299999999999</v>
      </c>
      <c r="I742" s="211"/>
      <c r="J742" s="207"/>
      <c r="K742" s="207"/>
      <c r="L742" s="212"/>
      <c r="M742" s="213"/>
      <c r="N742" s="214"/>
      <c r="O742" s="214"/>
      <c r="P742" s="214"/>
      <c r="Q742" s="214"/>
      <c r="R742" s="214"/>
      <c r="S742" s="214"/>
      <c r="T742" s="215"/>
      <c r="AT742" s="216" t="s">
        <v>155</v>
      </c>
      <c r="AU742" s="216" t="s">
        <v>88</v>
      </c>
      <c r="AV742" s="13" t="s">
        <v>88</v>
      </c>
      <c r="AW742" s="13" t="s">
        <v>35</v>
      </c>
      <c r="AX742" s="13" t="s">
        <v>78</v>
      </c>
      <c r="AY742" s="216" t="s">
        <v>146</v>
      </c>
    </row>
    <row r="743" spans="1:65" s="13" customFormat="1">
      <c r="B743" s="206"/>
      <c r="C743" s="207"/>
      <c r="D743" s="201" t="s">
        <v>155</v>
      </c>
      <c r="E743" s="208" t="s">
        <v>1</v>
      </c>
      <c r="F743" s="209" t="s">
        <v>788</v>
      </c>
      <c r="G743" s="207"/>
      <c r="H743" s="210">
        <v>40.900499999999994</v>
      </c>
      <c r="I743" s="211"/>
      <c r="J743" s="207"/>
      <c r="K743" s="207"/>
      <c r="L743" s="212"/>
      <c r="M743" s="213"/>
      <c r="N743" s="214"/>
      <c r="O743" s="214"/>
      <c r="P743" s="214"/>
      <c r="Q743" s="214"/>
      <c r="R743" s="214"/>
      <c r="S743" s="214"/>
      <c r="T743" s="215"/>
      <c r="AT743" s="216" t="s">
        <v>155</v>
      </c>
      <c r="AU743" s="216" t="s">
        <v>88</v>
      </c>
      <c r="AV743" s="13" t="s">
        <v>88</v>
      </c>
      <c r="AW743" s="13" t="s">
        <v>35</v>
      </c>
      <c r="AX743" s="13" t="s">
        <v>78</v>
      </c>
      <c r="AY743" s="216" t="s">
        <v>146</v>
      </c>
    </row>
    <row r="744" spans="1:65" s="14" customFormat="1">
      <c r="B744" s="217"/>
      <c r="C744" s="218"/>
      <c r="D744" s="201" t="s">
        <v>155</v>
      </c>
      <c r="E744" s="219" t="s">
        <v>1</v>
      </c>
      <c r="F744" s="220" t="s">
        <v>157</v>
      </c>
      <c r="G744" s="218"/>
      <c r="H744" s="221">
        <v>188.10349999999997</v>
      </c>
      <c r="I744" s="222"/>
      <c r="J744" s="218"/>
      <c r="K744" s="218"/>
      <c r="L744" s="223"/>
      <c r="M744" s="224"/>
      <c r="N744" s="225"/>
      <c r="O744" s="225"/>
      <c r="P744" s="225"/>
      <c r="Q744" s="225"/>
      <c r="R744" s="225"/>
      <c r="S744" s="225"/>
      <c r="T744" s="226"/>
      <c r="AT744" s="227" t="s">
        <v>155</v>
      </c>
      <c r="AU744" s="227" t="s">
        <v>88</v>
      </c>
      <c r="AV744" s="14" t="s">
        <v>153</v>
      </c>
      <c r="AW744" s="14" t="s">
        <v>35</v>
      </c>
      <c r="AX744" s="14" t="s">
        <v>86</v>
      </c>
      <c r="AY744" s="227" t="s">
        <v>146</v>
      </c>
    </row>
    <row r="745" spans="1:65" s="2" customFormat="1" ht="24.2" customHeight="1">
      <c r="A745" s="34"/>
      <c r="B745" s="35"/>
      <c r="C745" s="187" t="s">
        <v>502</v>
      </c>
      <c r="D745" s="187" t="s">
        <v>149</v>
      </c>
      <c r="E745" s="188" t="s">
        <v>789</v>
      </c>
      <c r="F745" s="189" t="s">
        <v>790</v>
      </c>
      <c r="G745" s="190" t="s">
        <v>205</v>
      </c>
      <c r="H745" s="191">
        <v>0.23599999999999999</v>
      </c>
      <c r="I745" s="192"/>
      <c r="J745" s="193">
        <f>ROUND(I745*H745,2)</f>
        <v>0</v>
      </c>
      <c r="K745" s="194"/>
      <c r="L745" s="39"/>
      <c r="M745" s="195" t="s">
        <v>1</v>
      </c>
      <c r="N745" s="196" t="s">
        <v>43</v>
      </c>
      <c r="O745" s="71"/>
      <c r="P745" s="197">
        <f>O745*H745</f>
        <v>0</v>
      </c>
      <c r="Q745" s="197">
        <v>0</v>
      </c>
      <c r="R745" s="197">
        <f>Q745*H745</f>
        <v>0</v>
      </c>
      <c r="S745" s="197">
        <v>0</v>
      </c>
      <c r="T745" s="198">
        <f>S745*H745</f>
        <v>0</v>
      </c>
      <c r="U745" s="34"/>
      <c r="V745" s="34"/>
      <c r="W745" s="34"/>
      <c r="X745" s="34"/>
      <c r="Y745" s="34"/>
      <c r="Z745" s="34"/>
      <c r="AA745" s="34"/>
      <c r="AB745" s="34"/>
      <c r="AC745" s="34"/>
      <c r="AD745" s="34"/>
      <c r="AE745" s="34"/>
      <c r="AR745" s="199" t="s">
        <v>197</v>
      </c>
      <c r="AT745" s="199" t="s">
        <v>149</v>
      </c>
      <c r="AU745" s="199" t="s">
        <v>88</v>
      </c>
      <c r="AY745" s="17" t="s">
        <v>146</v>
      </c>
      <c r="BE745" s="200">
        <f>IF(N745="základní",J745,0)</f>
        <v>0</v>
      </c>
      <c r="BF745" s="200">
        <f>IF(N745="snížená",J745,0)</f>
        <v>0</v>
      </c>
      <c r="BG745" s="200">
        <f>IF(N745="zákl. přenesená",J745,0)</f>
        <v>0</v>
      </c>
      <c r="BH745" s="200">
        <f>IF(N745="sníž. přenesená",J745,0)</f>
        <v>0</v>
      </c>
      <c r="BI745" s="200">
        <f>IF(N745="nulová",J745,0)</f>
        <v>0</v>
      </c>
      <c r="BJ745" s="17" t="s">
        <v>86</v>
      </c>
      <c r="BK745" s="200">
        <f>ROUND(I745*H745,2)</f>
        <v>0</v>
      </c>
      <c r="BL745" s="17" t="s">
        <v>197</v>
      </c>
      <c r="BM745" s="199" t="s">
        <v>791</v>
      </c>
    </row>
    <row r="746" spans="1:65" s="2" customFormat="1" ht="19.5">
      <c r="A746" s="34"/>
      <c r="B746" s="35"/>
      <c r="C746" s="36"/>
      <c r="D746" s="201" t="s">
        <v>154</v>
      </c>
      <c r="E746" s="36"/>
      <c r="F746" s="202" t="s">
        <v>790</v>
      </c>
      <c r="G746" s="36"/>
      <c r="H746" s="36"/>
      <c r="I746" s="203"/>
      <c r="J746" s="36"/>
      <c r="K746" s="36"/>
      <c r="L746" s="39"/>
      <c r="M746" s="204"/>
      <c r="N746" s="205"/>
      <c r="O746" s="71"/>
      <c r="P746" s="71"/>
      <c r="Q746" s="71"/>
      <c r="R746" s="71"/>
      <c r="S746" s="71"/>
      <c r="T746" s="72"/>
      <c r="U746" s="34"/>
      <c r="V746" s="34"/>
      <c r="W746" s="34"/>
      <c r="X746" s="34"/>
      <c r="Y746" s="34"/>
      <c r="Z746" s="34"/>
      <c r="AA746" s="34"/>
      <c r="AB746" s="34"/>
      <c r="AC746" s="34"/>
      <c r="AD746" s="34"/>
      <c r="AE746" s="34"/>
      <c r="AT746" s="17" t="s">
        <v>154</v>
      </c>
      <c r="AU746" s="17" t="s">
        <v>88</v>
      </c>
    </row>
    <row r="747" spans="1:65" s="2" customFormat="1" ht="24.2" customHeight="1">
      <c r="A747" s="34"/>
      <c r="B747" s="35"/>
      <c r="C747" s="187" t="s">
        <v>792</v>
      </c>
      <c r="D747" s="187" t="s">
        <v>149</v>
      </c>
      <c r="E747" s="188" t="s">
        <v>793</v>
      </c>
      <c r="F747" s="189" t="s">
        <v>794</v>
      </c>
      <c r="G747" s="190" t="s">
        <v>205</v>
      </c>
      <c r="H747" s="191">
        <v>0.23599999999999999</v>
      </c>
      <c r="I747" s="192"/>
      <c r="J747" s="193">
        <f>ROUND(I747*H747,2)</f>
        <v>0</v>
      </c>
      <c r="K747" s="194"/>
      <c r="L747" s="39"/>
      <c r="M747" s="195" t="s">
        <v>1</v>
      </c>
      <c r="N747" s="196" t="s">
        <v>43</v>
      </c>
      <c r="O747" s="71"/>
      <c r="P747" s="197">
        <f>O747*H747</f>
        <v>0</v>
      </c>
      <c r="Q747" s="197">
        <v>0</v>
      </c>
      <c r="R747" s="197">
        <f>Q747*H747</f>
        <v>0</v>
      </c>
      <c r="S747" s="197">
        <v>0</v>
      </c>
      <c r="T747" s="198">
        <f>S747*H747</f>
        <v>0</v>
      </c>
      <c r="U747" s="34"/>
      <c r="V747" s="34"/>
      <c r="W747" s="34"/>
      <c r="X747" s="34"/>
      <c r="Y747" s="34"/>
      <c r="Z747" s="34"/>
      <c r="AA747" s="34"/>
      <c r="AB747" s="34"/>
      <c r="AC747" s="34"/>
      <c r="AD747" s="34"/>
      <c r="AE747" s="34"/>
      <c r="AR747" s="199" t="s">
        <v>197</v>
      </c>
      <c r="AT747" s="199" t="s">
        <v>149</v>
      </c>
      <c r="AU747" s="199" t="s">
        <v>88</v>
      </c>
      <c r="AY747" s="17" t="s">
        <v>146</v>
      </c>
      <c r="BE747" s="200">
        <f>IF(N747="základní",J747,0)</f>
        <v>0</v>
      </c>
      <c r="BF747" s="200">
        <f>IF(N747="snížená",J747,0)</f>
        <v>0</v>
      </c>
      <c r="BG747" s="200">
        <f>IF(N747="zákl. přenesená",J747,0)</f>
        <v>0</v>
      </c>
      <c r="BH747" s="200">
        <f>IF(N747="sníž. přenesená",J747,0)</f>
        <v>0</v>
      </c>
      <c r="BI747" s="200">
        <f>IF(N747="nulová",J747,0)</f>
        <v>0</v>
      </c>
      <c r="BJ747" s="17" t="s">
        <v>86</v>
      </c>
      <c r="BK747" s="200">
        <f>ROUND(I747*H747,2)</f>
        <v>0</v>
      </c>
      <c r="BL747" s="17" t="s">
        <v>197</v>
      </c>
      <c r="BM747" s="199" t="s">
        <v>795</v>
      </c>
    </row>
    <row r="748" spans="1:65" s="2" customFormat="1" ht="19.5">
      <c r="A748" s="34"/>
      <c r="B748" s="35"/>
      <c r="C748" s="36"/>
      <c r="D748" s="201" t="s">
        <v>154</v>
      </c>
      <c r="E748" s="36"/>
      <c r="F748" s="202" t="s">
        <v>794</v>
      </c>
      <c r="G748" s="36"/>
      <c r="H748" s="36"/>
      <c r="I748" s="203"/>
      <c r="J748" s="36"/>
      <c r="K748" s="36"/>
      <c r="L748" s="39"/>
      <c r="M748" s="204"/>
      <c r="N748" s="205"/>
      <c r="O748" s="71"/>
      <c r="P748" s="71"/>
      <c r="Q748" s="71"/>
      <c r="R748" s="71"/>
      <c r="S748" s="71"/>
      <c r="T748" s="72"/>
      <c r="U748" s="34"/>
      <c r="V748" s="34"/>
      <c r="W748" s="34"/>
      <c r="X748" s="34"/>
      <c r="Y748" s="34"/>
      <c r="Z748" s="34"/>
      <c r="AA748" s="34"/>
      <c r="AB748" s="34"/>
      <c r="AC748" s="34"/>
      <c r="AD748" s="34"/>
      <c r="AE748" s="34"/>
      <c r="AT748" s="17" t="s">
        <v>154</v>
      </c>
      <c r="AU748" s="17" t="s">
        <v>88</v>
      </c>
    </row>
    <row r="749" spans="1:65" s="12" customFormat="1" ht="22.9" customHeight="1">
      <c r="B749" s="171"/>
      <c r="C749" s="172"/>
      <c r="D749" s="173" t="s">
        <v>77</v>
      </c>
      <c r="E749" s="185" t="s">
        <v>796</v>
      </c>
      <c r="F749" s="185" t="s">
        <v>797</v>
      </c>
      <c r="G749" s="172"/>
      <c r="H749" s="172"/>
      <c r="I749" s="175"/>
      <c r="J749" s="186">
        <f>BK749</f>
        <v>0</v>
      </c>
      <c r="K749" s="172"/>
      <c r="L749" s="177"/>
      <c r="M749" s="178"/>
      <c r="N749" s="179"/>
      <c r="O749" s="179"/>
      <c r="P749" s="180">
        <f>SUM(P750:P789)</f>
        <v>0</v>
      </c>
      <c r="Q749" s="179"/>
      <c r="R749" s="180">
        <f>SUM(R750:R789)</f>
        <v>0</v>
      </c>
      <c r="S749" s="179"/>
      <c r="T749" s="181">
        <f>SUM(T750:T789)</f>
        <v>0</v>
      </c>
      <c r="AR749" s="182" t="s">
        <v>88</v>
      </c>
      <c r="AT749" s="183" t="s">
        <v>77</v>
      </c>
      <c r="AU749" s="183" t="s">
        <v>86</v>
      </c>
      <c r="AY749" s="182" t="s">
        <v>146</v>
      </c>
      <c r="BK749" s="184">
        <f>SUM(BK750:BK789)</f>
        <v>0</v>
      </c>
    </row>
    <row r="750" spans="1:65" s="2" customFormat="1" ht="16.5" customHeight="1">
      <c r="A750" s="34"/>
      <c r="B750" s="35"/>
      <c r="C750" s="187" t="s">
        <v>506</v>
      </c>
      <c r="D750" s="187" t="s">
        <v>149</v>
      </c>
      <c r="E750" s="188" t="s">
        <v>798</v>
      </c>
      <c r="F750" s="189" t="s">
        <v>799</v>
      </c>
      <c r="G750" s="190" t="s">
        <v>163</v>
      </c>
      <c r="H750" s="191">
        <v>4.4219999999999997</v>
      </c>
      <c r="I750" s="192"/>
      <c r="J750" s="193">
        <f>ROUND(I750*H750,2)</f>
        <v>0</v>
      </c>
      <c r="K750" s="194"/>
      <c r="L750" s="39"/>
      <c r="M750" s="195" t="s">
        <v>1</v>
      </c>
      <c r="N750" s="196" t="s">
        <v>43</v>
      </c>
      <c r="O750" s="71"/>
      <c r="P750" s="197">
        <f>O750*H750</f>
        <v>0</v>
      </c>
      <c r="Q750" s="197">
        <v>0</v>
      </c>
      <c r="R750" s="197">
        <f>Q750*H750</f>
        <v>0</v>
      </c>
      <c r="S750" s="197">
        <v>0</v>
      </c>
      <c r="T750" s="198">
        <f>S750*H750</f>
        <v>0</v>
      </c>
      <c r="U750" s="34"/>
      <c r="V750" s="34"/>
      <c r="W750" s="34"/>
      <c r="X750" s="34"/>
      <c r="Y750" s="34"/>
      <c r="Z750" s="34"/>
      <c r="AA750" s="34"/>
      <c r="AB750" s="34"/>
      <c r="AC750" s="34"/>
      <c r="AD750" s="34"/>
      <c r="AE750" s="34"/>
      <c r="AR750" s="199" t="s">
        <v>197</v>
      </c>
      <c r="AT750" s="199" t="s">
        <v>149</v>
      </c>
      <c r="AU750" s="199" t="s">
        <v>88</v>
      </c>
      <c r="AY750" s="17" t="s">
        <v>146</v>
      </c>
      <c r="BE750" s="200">
        <f>IF(N750="základní",J750,0)</f>
        <v>0</v>
      </c>
      <c r="BF750" s="200">
        <f>IF(N750="snížená",J750,0)</f>
        <v>0</v>
      </c>
      <c r="BG750" s="200">
        <f>IF(N750="zákl. přenesená",J750,0)</f>
        <v>0</v>
      </c>
      <c r="BH750" s="200">
        <f>IF(N750="sníž. přenesená",J750,0)</f>
        <v>0</v>
      </c>
      <c r="BI750" s="200">
        <f>IF(N750="nulová",J750,0)</f>
        <v>0</v>
      </c>
      <c r="BJ750" s="17" t="s">
        <v>86</v>
      </c>
      <c r="BK750" s="200">
        <f>ROUND(I750*H750,2)</f>
        <v>0</v>
      </c>
      <c r="BL750" s="17" t="s">
        <v>197</v>
      </c>
      <c r="BM750" s="199" t="s">
        <v>800</v>
      </c>
    </row>
    <row r="751" spans="1:65" s="2" customFormat="1">
      <c r="A751" s="34"/>
      <c r="B751" s="35"/>
      <c r="C751" s="36"/>
      <c r="D751" s="201" t="s">
        <v>154</v>
      </c>
      <c r="E751" s="36"/>
      <c r="F751" s="202" t="s">
        <v>799</v>
      </c>
      <c r="G751" s="36"/>
      <c r="H751" s="36"/>
      <c r="I751" s="203"/>
      <c r="J751" s="36"/>
      <c r="K751" s="36"/>
      <c r="L751" s="39"/>
      <c r="M751" s="204"/>
      <c r="N751" s="205"/>
      <c r="O751" s="71"/>
      <c r="P751" s="71"/>
      <c r="Q751" s="71"/>
      <c r="R751" s="71"/>
      <c r="S751" s="71"/>
      <c r="T751" s="72"/>
      <c r="U751" s="34"/>
      <c r="V751" s="34"/>
      <c r="W751" s="34"/>
      <c r="X751" s="34"/>
      <c r="Y751" s="34"/>
      <c r="Z751" s="34"/>
      <c r="AA751" s="34"/>
      <c r="AB751" s="34"/>
      <c r="AC751" s="34"/>
      <c r="AD751" s="34"/>
      <c r="AE751" s="34"/>
      <c r="AT751" s="17" t="s">
        <v>154</v>
      </c>
      <c r="AU751" s="17" t="s">
        <v>88</v>
      </c>
    </row>
    <row r="752" spans="1:65" s="13" customFormat="1">
      <c r="B752" s="206"/>
      <c r="C752" s="207"/>
      <c r="D752" s="201" t="s">
        <v>155</v>
      </c>
      <c r="E752" s="208" t="s">
        <v>1</v>
      </c>
      <c r="F752" s="209" t="s">
        <v>394</v>
      </c>
      <c r="G752" s="207"/>
      <c r="H752" s="210">
        <v>4.4219999999999997</v>
      </c>
      <c r="I752" s="211"/>
      <c r="J752" s="207"/>
      <c r="K752" s="207"/>
      <c r="L752" s="212"/>
      <c r="M752" s="213"/>
      <c r="N752" s="214"/>
      <c r="O752" s="214"/>
      <c r="P752" s="214"/>
      <c r="Q752" s="214"/>
      <c r="R752" s="214"/>
      <c r="S752" s="214"/>
      <c r="T752" s="215"/>
      <c r="AT752" s="216" t="s">
        <v>155</v>
      </c>
      <c r="AU752" s="216" t="s">
        <v>88</v>
      </c>
      <c r="AV752" s="13" t="s">
        <v>88</v>
      </c>
      <c r="AW752" s="13" t="s">
        <v>35</v>
      </c>
      <c r="AX752" s="13" t="s">
        <v>78</v>
      </c>
      <c r="AY752" s="216" t="s">
        <v>146</v>
      </c>
    </row>
    <row r="753" spans="1:65" s="14" customFormat="1">
      <c r="B753" s="217"/>
      <c r="C753" s="218"/>
      <c r="D753" s="201" t="s">
        <v>155</v>
      </c>
      <c r="E753" s="219" t="s">
        <v>1</v>
      </c>
      <c r="F753" s="220" t="s">
        <v>157</v>
      </c>
      <c r="G753" s="218"/>
      <c r="H753" s="221">
        <v>4.4219999999999997</v>
      </c>
      <c r="I753" s="222"/>
      <c r="J753" s="218"/>
      <c r="K753" s="218"/>
      <c r="L753" s="223"/>
      <c r="M753" s="224"/>
      <c r="N753" s="225"/>
      <c r="O753" s="225"/>
      <c r="P753" s="225"/>
      <c r="Q753" s="225"/>
      <c r="R753" s="225"/>
      <c r="S753" s="225"/>
      <c r="T753" s="226"/>
      <c r="AT753" s="227" t="s">
        <v>155</v>
      </c>
      <c r="AU753" s="227" t="s">
        <v>88</v>
      </c>
      <c r="AV753" s="14" t="s">
        <v>153</v>
      </c>
      <c r="AW753" s="14" t="s">
        <v>35</v>
      </c>
      <c r="AX753" s="14" t="s">
        <v>86</v>
      </c>
      <c r="AY753" s="227" t="s">
        <v>146</v>
      </c>
    </row>
    <row r="754" spans="1:65" s="2" customFormat="1" ht="16.5" customHeight="1">
      <c r="A754" s="34"/>
      <c r="B754" s="35"/>
      <c r="C754" s="187" t="s">
        <v>801</v>
      </c>
      <c r="D754" s="187" t="s">
        <v>149</v>
      </c>
      <c r="E754" s="188" t="s">
        <v>802</v>
      </c>
      <c r="F754" s="189" t="s">
        <v>803</v>
      </c>
      <c r="G754" s="190" t="s">
        <v>163</v>
      </c>
      <c r="H754" s="191">
        <v>4.4219999999999997</v>
      </c>
      <c r="I754" s="192"/>
      <c r="J754" s="193">
        <f>ROUND(I754*H754,2)</f>
        <v>0</v>
      </c>
      <c r="K754" s="194"/>
      <c r="L754" s="39"/>
      <c r="M754" s="195" t="s">
        <v>1</v>
      </c>
      <c r="N754" s="196" t="s">
        <v>43</v>
      </c>
      <c r="O754" s="71"/>
      <c r="P754" s="197">
        <f>O754*H754</f>
        <v>0</v>
      </c>
      <c r="Q754" s="197">
        <v>0</v>
      </c>
      <c r="R754" s="197">
        <f>Q754*H754</f>
        <v>0</v>
      </c>
      <c r="S754" s="197">
        <v>0</v>
      </c>
      <c r="T754" s="198">
        <f>S754*H754</f>
        <v>0</v>
      </c>
      <c r="U754" s="34"/>
      <c r="V754" s="34"/>
      <c r="W754" s="34"/>
      <c r="X754" s="34"/>
      <c r="Y754" s="34"/>
      <c r="Z754" s="34"/>
      <c r="AA754" s="34"/>
      <c r="AB754" s="34"/>
      <c r="AC754" s="34"/>
      <c r="AD754" s="34"/>
      <c r="AE754" s="34"/>
      <c r="AR754" s="199" t="s">
        <v>197</v>
      </c>
      <c r="AT754" s="199" t="s">
        <v>149</v>
      </c>
      <c r="AU754" s="199" t="s">
        <v>88</v>
      </c>
      <c r="AY754" s="17" t="s">
        <v>146</v>
      </c>
      <c r="BE754" s="200">
        <f>IF(N754="základní",J754,0)</f>
        <v>0</v>
      </c>
      <c r="BF754" s="200">
        <f>IF(N754="snížená",J754,0)</f>
        <v>0</v>
      </c>
      <c r="BG754" s="200">
        <f>IF(N754="zákl. přenesená",J754,0)</f>
        <v>0</v>
      </c>
      <c r="BH754" s="200">
        <f>IF(N754="sníž. přenesená",J754,0)</f>
        <v>0</v>
      </c>
      <c r="BI754" s="200">
        <f>IF(N754="nulová",J754,0)</f>
        <v>0</v>
      </c>
      <c r="BJ754" s="17" t="s">
        <v>86</v>
      </c>
      <c r="BK754" s="200">
        <f>ROUND(I754*H754,2)</f>
        <v>0</v>
      </c>
      <c r="BL754" s="17" t="s">
        <v>197</v>
      </c>
      <c r="BM754" s="199" t="s">
        <v>804</v>
      </c>
    </row>
    <row r="755" spans="1:65" s="2" customFormat="1">
      <c r="A755" s="34"/>
      <c r="B755" s="35"/>
      <c r="C755" s="36"/>
      <c r="D755" s="201" t="s">
        <v>154</v>
      </c>
      <c r="E755" s="36"/>
      <c r="F755" s="202" t="s">
        <v>803</v>
      </c>
      <c r="G755" s="36"/>
      <c r="H755" s="36"/>
      <c r="I755" s="203"/>
      <c r="J755" s="36"/>
      <c r="K755" s="36"/>
      <c r="L755" s="39"/>
      <c r="M755" s="204"/>
      <c r="N755" s="205"/>
      <c r="O755" s="71"/>
      <c r="P755" s="71"/>
      <c r="Q755" s="71"/>
      <c r="R755" s="71"/>
      <c r="S755" s="71"/>
      <c r="T755" s="72"/>
      <c r="U755" s="34"/>
      <c r="V755" s="34"/>
      <c r="W755" s="34"/>
      <c r="X755" s="34"/>
      <c r="Y755" s="34"/>
      <c r="Z755" s="34"/>
      <c r="AA755" s="34"/>
      <c r="AB755" s="34"/>
      <c r="AC755" s="34"/>
      <c r="AD755" s="34"/>
      <c r="AE755" s="34"/>
      <c r="AT755" s="17" t="s">
        <v>154</v>
      </c>
      <c r="AU755" s="17" t="s">
        <v>88</v>
      </c>
    </row>
    <row r="756" spans="1:65" s="2" customFormat="1" ht="24.2" customHeight="1">
      <c r="A756" s="34"/>
      <c r="B756" s="35"/>
      <c r="C756" s="187" t="s">
        <v>511</v>
      </c>
      <c r="D756" s="187" t="s">
        <v>149</v>
      </c>
      <c r="E756" s="188" t="s">
        <v>805</v>
      </c>
      <c r="F756" s="189" t="s">
        <v>806</v>
      </c>
      <c r="G756" s="190" t="s">
        <v>163</v>
      </c>
      <c r="H756" s="191">
        <v>4.4219999999999997</v>
      </c>
      <c r="I756" s="192"/>
      <c r="J756" s="193">
        <f>ROUND(I756*H756,2)</f>
        <v>0</v>
      </c>
      <c r="K756" s="194"/>
      <c r="L756" s="39"/>
      <c r="M756" s="195" t="s">
        <v>1</v>
      </c>
      <c r="N756" s="196" t="s">
        <v>43</v>
      </c>
      <c r="O756" s="71"/>
      <c r="P756" s="197">
        <f>O756*H756</f>
        <v>0</v>
      </c>
      <c r="Q756" s="197">
        <v>0</v>
      </c>
      <c r="R756" s="197">
        <f>Q756*H756</f>
        <v>0</v>
      </c>
      <c r="S756" s="197">
        <v>0</v>
      </c>
      <c r="T756" s="198">
        <f>S756*H756</f>
        <v>0</v>
      </c>
      <c r="U756" s="34"/>
      <c r="V756" s="34"/>
      <c r="W756" s="34"/>
      <c r="X756" s="34"/>
      <c r="Y756" s="34"/>
      <c r="Z756" s="34"/>
      <c r="AA756" s="34"/>
      <c r="AB756" s="34"/>
      <c r="AC756" s="34"/>
      <c r="AD756" s="34"/>
      <c r="AE756" s="34"/>
      <c r="AR756" s="199" t="s">
        <v>197</v>
      </c>
      <c r="AT756" s="199" t="s">
        <v>149</v>
      </c>
      <c r="AU756" s="199" t="s">
        <v>88</v>
      </c>
      <c r="AY756" s="17" t="s">
        <v>146</v>
      </c>
      <c r="BE756" s="200">
        <f>IF(N756="základní",J756,0)</f>
        <v>0</v>
      </c>
      <c r="BF756" s="200">
        <f>IF(N756="snížená",J756,0)</f>
        <v>0</v>
      </c>
      <c r="BG756" s="200">
        <f>IF(N756="zákl. přenesená",J756,0)</f>
        <v>0</v>
      </c>
      <c r="BH756" s="200">
        <f>IF(N756="sníž. přenesená",J756,0)</f>
        <v>0</v>
      </c>
      <c r="BI756" s="200">
        <f>IF(N756="nulová",J756,0)</f>
        <v>0</v>
      </c>
      <c r="BJ756" s="17" t="s">
        <v>86</v>
      </c>
      <c r="BK756" s="200">
        <f>ROUND(I756*H756,2)</f>
        <v>0</v>
      </c>
      <c r="BL756" s="17" t="s">
        <v>197</v>
      </c>
      <c r="BM756" s="199" t="s">
        <v>807</v>
      </c>
    </row>
    <row r="757" spans="1:65" s="2" customFormat="1">
      <c r="A757" s="34"/>
      <c r="B757" s="35"/>
      <c r="C757" s="36"/>
      <c r="D757" s="201" t="s">
        <v>154</v>
      </c>
      <c r="E757" s="36"/>
      <c r="F757" s="202" t="s">
        <v>806</v>
      </c>
      <c r="G757" s="36"/>
      <c r="H757" s="36"/>
      <c r="I757" s="203"/>
      <c r="J757" s="36"/>
      <c r="K757" s="36"/>
      <c r="L757" s="39"/>
      <c r="M757" s="204"/>
      <c r="N757" s="205"/>
      <c r="O757" s="71"/>
      <c r="P757" s="71"/>
      <c r="Q757" s="71"/>
      <c r="R757" s="71"/>
      <c r="S757" s="71"/>
      <c r="T757" s="72"/>
      <c r="U757" s="34"/>
      <c r="V757" s="34"/>
      <c r="W757" s="34"/>
      <c r="X757" s="34"/>
      <c r="Y757" s="34"/>
      <c r="Z757" s="34"/>
      <c r="AA757" s="34"/>
      <c r="AB757" s="34"/>
      <c r="AC757" s="34"/>
      <c r="AD757" s="34"/>
      <c r="AE757" s="34"/>
      <c r="AT757" s="17" t="s">
        <v>154</v>
      </c>
      <c r="AU757" s="17" t="s">
        <v>88</v>
      </c>
    </row>
    <row r="758" spans="1:65" s="2" customFormat="1" ht="24.2" customHeight="1">
      <c r="A758" s="34"/>
      <c r="B758" s="35"/>
      <c r="C758" s="187" t="s">
        <v>808</v>
      </c>
      <c r="D758" s="187" t="s">
        <v>149</v>
      </c>
      <c r="E758" s="188" t="s">
        <v>809</v>
      </c>
      <c r="F758" s="189" t="s">
        <v>810</v>
      </c>
      <c r="G758" s="190" t="s">
        <v>180</v>
      </c>
      <c r="H758" s="191">
        <v>2.2599999999999998</v>
      </c>
      <c r="I758" s="192"/>
      <c r="J758" s="193">
        <f>ROUND(I758*H758,2)</f>
        <v>0</v>
      </c>
      <c r="K758" s="194"/>
      <c r="L758" s="39"/>
      <c r="M758" s="195" t="s">
        <v>1</v>
      </c>
      <c r="N758" s="196" t="s">
        <v>43</v>
      </c>
      <c r="O758" s="71"/>
      <c r="P758" s="197">
        <f>O758*H758</f>
        <v>0</v>
      </c>
      <c r="Q758" s="197">
        <v>0</v>
      </c>
      <c r="R758" s="197">
        <f>Q758*H758</f>
        <v>0</v>
      </c>
      <c r="S758" s="197">
        <v>0</v>
      </c>
      <c r="T758" s="198">
        <f>S758*H758</f>
        <v>0</v>
      </c>
      <c r="U758" s="34"/>
      <c r="V758" s="34"/>
      <c r="W758" s="34"/>
      <c r="X758" s="34"/>
      <c r="Y758" s="34"/>
      <c r="Z758" s="34"/>
      <c r="AA758" s="34"/>
      <c r="AB758" s="34"/>
      <c r="AC758" s="34"/>
      <c r="AD758" s="34"/>
      <c r="AE758" s="34"/>
      <c r="AR758" s="199" t="s">
        <v>197</v>
      </c>
      <c r="AT758" s="199" t="s">
        <v>149</v>
      </c>
      <c r="AU758" s="199" t="s">
        <v>88</v>
      </c>
      <c r="AY758" s="17" t="s">
        <v>146</v>
      </c>
      <c r="BE758" s="200">
        <f>IF(N758="základní",J758,0)</f>
        <v>0</v>
      </c>
      <c r="BF758" s="200">
        <f>IF(N758="snížená",J758,0)</f>
        <v>0</v>
      </c>
      <c r="BG758" s="200">
        <f>IF(N758="zákl. přenesená",J758,0)</f>
        <v>0</v>
      </c>
      <c r="BH758" s="200">
        <f>IF(N758="sníž. přenesená",J758,0)</f>
        <v>0</v>
      </c>
      <c r="BI758" s="200">
        <f>IF(N758="nulová",J758,0)</f>
        <v>0</v>
      </c>
      <c r="BJ758" s="17" t="s">
        <v>86</v>
      </c>
      <c r="BK758" s="200">
        <f>ROUND(I758*H758,2)</f>
        <v>0</v>
      </c>
      <c r="BL758" s="17" t="s">
        <v>197</v>
      </c>
      <c r="BM758" s="199" t="s">
        <v>811</v>
      </c>
    </row>
    <row r="759" spans="1:65" s="2" customFormat="1">
      <c r="A759" s="34"/>
      <c r="B759" s="35"/>
      <c r="C759" s="36"/>
      <c r="D759" s="201" t="s">
        <v>154</v>
      </c>
      <c r="E759" s="36"/>
      <c r="F759" s="202" t="s">
        <v>810</v>
      </c>
      <c r="G759" s="36"/>
      <c r="H759" s="36"/>
      <c r="I759" s="203"/>
      <c r="J759" s="36"/>
      <c r="K759" s="36"/>
      <c r="L759" s="39"/>
      <c r="M759" s="204"/>
      <c r="N759" s="205"/>
      <c r="O759" s="71"/>
      <c r="P759" s="71"/>
      <c r="Q759" s="71"/>
      <c r="R759" s="71"/>
      <c r="S759" s="71"/>
      <c r="T759" s="72"/>
      <c r="U759" s="34"/>
      <c r="V759" s="34"/>
      <c r="W759" s="34"/>
      <c r="X759" s="34"/>
      <c r="Y759" s="34"/>
      <c r="Z759" s="34"/>
      <c r="AA759" s="34"/>
      <c r="AB759" s="34"/>
      <c r="AC759" s="34"/>
      <c r="AD759" s="34"/>
      <c r="AE759" s="34"/>
      <c r="AT759" s="17" t="s">
        <v>154</v>
      </c>
      <c r="AU759" s="17" t="s">
        <v>88</v>
      </c>
    </row>
    <row r="760" spans="1:65" s="13" customFormat="1">
      <c r="B760" s="206"/>
      <c r="C760" s="207"/>
      <c r="D760" s="201" t="s">
        <v>155</v>
      </c>
      <c r="E760" s="208" t="s">
        <v>1</v>
      </c>
      <c r="F760" s="209" t="s">
        <v>812</v>
      </c>
      <c r="G760" s="207"/>
      <c r="H760" s="210">
        <v>2.2599999999999998</v>
      </c>
      <c r="I760" s="211"/>
      <c r="J760" s="207"/>
      <c r="K760" s="207"/>
      <c r="L760" s="212"/>
      <c r="M760" s="213"/>
      <c r="N760" s="214"/>
      <c r="O760" s="214"/>
      <c r="P760" s="214"/>
      <c r="Q760" s="214"/>
      <c r="R760" s="214"/>
      <c r="S760" s="214"/>
      <c r="T760" s="215"/>
      <c r="AT760" s="216" t="s">
        <v>155</v>
      </c>
      <c r="AU760" s="216" t="s">
        <v>88</v>
      </c>
      <c r="AV760" s="13" t="s">
        <v>88</v>
      </c>
      <c r="AW760" s="13" t="s">
        <v>35</v>
      </c>
      <c r="AX760" s="13" t="s">
        <v>78</v>
      </c>
      <c r="AY760" s="216" t="s">
        <v>146</v>
      </c>
    </row>
    <row r="761" spans="1:65" s="14" customFormat="1">
      <c r="B761" s="217"/>
      <c r="C761" s="218"/>
      <c r="D761" s="201" t="s">
        <v>155</v>
      </c>
      <c r="E761" s="219" t="s">
        <v>1</v>
      </c>
      <c r="F761" s="220" t="s">
        <v>157</v>
      </c>
      <c r="G761" s="218"/>
      <c r="H761" s="221">
        <v>2.2599999999999998</v>
      </c>
      <c r="I761" s="222"/>
      <c r="J761" s="218"/>
      <c r="K761" s="218"/>
      <c r="L761" s="223"/>
      <c r="M761" s="224"/>
      <c r="N761" s="225"/>
      <c r="O761" s="225"/>
      <c r="P761" s="225"/>
      <c r="Q761" s="225"/>
      <c r="R761" s="225"/>
      <c r="S761" s="225"/>
      <c r="T761" s="226"/>
      <c r="AT761" s="227" t="s">
        <v>155</v>
      </c>
      <c r="AU761" s="227" t="s">
        <v>88</v>
      </c>
      <c r="AV761" s="14" t="s">
        <v>153</v>
      </c>
      <c r="AW761" s="14" t="s">
        <v>35</v>
      </c>
      <c r="AX761" s="14" t="s">
        <v>86</v>
      </c>
      <c r="AY761" s="227" t="s">
        <v>146</v>
      </c>
    </row>
    <row r="762" spans="1:65" s="2" customFormat="1" ht="16.5" customHeight="1">
      <c r="A762" s="34"/>
      <c r="B762" s="35"/>
      <c r="C762" s="238" t="s">
        <v>516</v>
      </c>
      <c r="D762" s="238" t="s">
        <v>266</v>
      </c>
      <c r="E762" s="239" t="s">
        <v>813</v>
      </c>
      <c r="F762" s="240" t="s">
        <v>814</v>
      </c>
      <c r="G762" s="241" t="s">
        <v>180</v>
      </c>
      <c r="H762" s="242">
        <v>2.4860000000000002</v>
      </c>
      <c r="I762" s="243"/>
      <c r="J762" s="244">
        <f>ROUND(I762*H762,2)</f>
        <v>0</v>
      </c>
      <c r="K762" s="245"/>
      <c r="L762" s="246"/>
      <c r="M762" s="247" t="s">
        <v>1</v>
      </c>
      <c r="N762" s="248" t="s">
        <v>43</v>
      </c>
      <c r="O762" s="71"/>
      <c r="P762" s="197">
        <f>O762*H762</f>
        <v>0</v>
      </c>
      <c r="Q762" s="197">
        <v>0</v>
      </c>
      <c r="R762" s="197">
        <f>Q762*H762</f>
        <v>0</v>
      </c>
      <c r="S762" s="197">
        <v>0</v>
      </c>
      <c r="T762" s="198">
        <f>S762*H762</f>
        <v>0</v>
      </c>
      <c r="U762" s="34"/>
      <c r="V762" s="34"/>
      <c r="W762" s="34"/>
      <c r="X762" s="34"/>
      <c r="Y762" s="34"/>
      <c r="Z762" s="34"/>
      <c r="AA762" s="34"/>
      <c r="AB762" s="34"/>
      <c r="AC762" s="34"/>
      <c r="AD762" s="34"/>
      <c r="AE762" s="34"/>
      <c r="AR762" s="199" t="s">
        <v>256</v>
      </c>
      <c r="AT762" s="199" t="s">
        <v>266</v>
      </c>
      <c r="AU762" s="199" t="s">
        <v>88</v>
      </c>
      <c r="AY762" s="17" t="s">
        <v>146</v>
      </c>
      <c r="BE762" s="200">
        <f>IF(N762="základní",J762,0)</f>
        <v>0</v>
      </c>
      <c r="BF762" s="200">
        <f>IF(N762="snížená",J762,0)</f>
        <v>0</v>
      </c>
      <c r="BG762" s="200">
        <f>IF(N762="zákl. přenesená",J762,0)</f>
        <v>0</v>
      </c>
      <c r="BH762" s="200">
        <f>IF(N762="sníž. přenesená",J762,0)</f>
        <v>0</v>
      </c>
      <c r="BI762" s="200">
        <f>IF(N762="nulová",J762,0)</f>
        <v>0</v>
      </c>
      <c r="BJ762" s="17" t="s">
        <v>86</v>
      </c>
      <c r="BK762" s="200">
        <f>ROUND(I762*H762,2)</f>
        <v>0</v>
      </c>
      <c r="BL762" s="17" t="s">
        <v>197</v>
      </c>
      <c r="BM762" s="199" t="s">
        <v>815</v>
      </c>
    </row>
    <row r="763" spans="1:65" s="2" customFormat="1">
      <c r="A763" s="34"/>
      <c r="B763" s="35"/>
      <c r="C763" s="36"/>
      <c r="D763" s="201" t="s">
        <v>154</v>
      </c>
      <c r="E763" s="36"/>
      <c r="F763" s="202" t="s">
        <v>814</v>
      </c>
      <c r="G763" s="36"/>
      <c r="H763" s="36"/>
      <c r="I763" s="203"/>
      <c r="J763" s="36"/>
      <c r="K763" s="36"/>
      <c r="L763" s="39"/>
      <c r="M763" s="204"/>
      <c r="N763" s="205"/>
      <c r="O763" s="71"/>
      <c r="P763" s="71"/>
      <c r="Q763" s="71"/>
      <c r="R763" s="71"/>
      <c r="S763" s="71"/>
      <c r="T763" s="72"/>
      <c r="U763" s="34"/>
      <c r="V763" s="34"/>
      <c r="W763" s="34"/>
      <c r="X763" s="34"/>
      <c r="Y763" s="34"/>
      <c r="Z763" s="34"/>
      <c r="AA763" s="34"/>
      <c r="AB763" s="34"/>
      <c r="AC763" s="34"/>
      <c r="AD763" s="34"/>
      <c r="AE763" s="34"/>
      <c r="AT763" s="17" t="s">
        <v>154</v>
      </c>
      <c r="AU763" s="17" t="s">
        <v>88</v>
      </c>
    </row>
    <row r="764" spans="1:65" s="13" customFormat="1">
      <c r="B764" s="206"/>
      <c r="C764" s="207"/>
      <c r="D764" s="201" t="s">
        <v>155</v>
      </c>
      <c r="E764" s="208" t="s">
        <v>1</v>
      </c>
      <c r="F764" s="209" t="s">
        <v>816</v>
      </c>
      <c r="G764" s="207"/>
      <c r="H764" s="210">
        <v>2.4859999999999998</v>
      </c>
      <c r="I764" s="211"/>
      <c r="J764" s="207"/>
      <c r="K764" s="207"/>
      <c r="L764" s="212"/>
      <c r="M764" s="213"/>
      <c r="N764" s="214"/>
      <c r="O764" s="214"/>
      <c r="P764" s="214"/>
      <c r="Q764" s="214"/>
      <c r="R764" s="214"/>
      <c r="S764" s="214"/>
      <c r="T764" s="215"/>
      <c r="AT764" s="216" t="s">
        <v>155</v>
      </c>
      <c r="AU764" s="216" t="s">
        <v>88</v>
      </c>
      <c r="AV764" s="13" t="s">
        <v>88</v>
      </c>
      <c r="AW764" s="13" t="s">
        <v>35</v>
      </c>
      <c r="AX764" s="13" t="s">
        <v>78</v>
      </c>
      <c r="AY764" s="216" t="s">
        <v>146</v>
      </c>
    </row>
    <row r="765" spans="1:65" s="14" customFormat="1">
      <c r="B765" s="217"/>
      <c r="C765" s="218"/>
      <c r="D765" s="201" t="s">
        <v>155</v>
      </c>
      <c r="E765" s="219" t="s">
        <v>1</v>
      </c>
      <c r="F765" s="220" t="s">
        <v>157</v>
      </c>
      <c r="G765" s="218"/>
      <c r="H765" s="221">
        <v>2.4859999999999998</v>
      </c>
      <c r="I765" s="222"/>
      <c r="J765" s="218"/>
      <c r="K765" s="218"/>
      <c r="L765" s="223"/>
      <c r="M765" s="224"/>
      <c r="N765" s="225"/>
      <c r="O765" s="225"/>
      <c r="P765" s="225"/>
      <c r="Q765" s="225"/>
      <c r="R765" s="225"/>
      <c r="S765" s="225"/>
      <c r="T765" s="226"/>
      <c r="AT765" s="227" t="s">
        <v>155</v>
      </c>
      <c r="AU765" s="227" t="s">
        <v>88</v>
      </c>
      <c r="AV765" s="14" t="s">
        <v>153</v>
      </c>
      <c r="AW765" s="14" t="s">
        <v>35</v>
      </c>
      <c r="AX765" s="14" t="s">
        <v>86</v>
      </c>
      <c r="AY765" s="227" t="s">
        <v>146</v>
      </c>
    </row>
    <row r="766" spans="1:65" s="2" customFormat="1" ht="21.75" customHeight="1">
      <c r="A766" s="34"/>
      <c r="B766" s="35"/>
      <c r="C766" s="187" t="s">
        <v>817</v>
      </c>
      <c r="D766" s="187" t="s">
        <v>149</v>
      </c>
      <c r="E766" s="188" t="s">
        <v>818</v>
      </c>
      <c r="F766" s="189" t="s">
        <v>819</v>
      </c>
      <c r="G766" s="190" t="s">
        <v>180</v>
      </c>
      <c r="H766" s="191">
        <v>6.42</v>
      </c>
      <c r="I766" s="192"/>
      <c r="J766" s="193">
        <f>ROUND(I766*H766,2)</f>
        <v>0</v>
      </c>
      <c r="K766" s="194"/>
      <c r="L766" s="39"/>
      <c r="M766" s="195" t="s">
        <v>1</v>
      </c>
      <c r="N766" s="196" t="s">
        <v>43</v>
      </c>
      <c r="O766" s="71"/>
      <c r="P766" s="197">
        <f>O766*H766</f>
        <v>0</v>
      </c>
      <c r="Q766" s="197">
        <v>0</v>
      </c>
      <c r="R766" s="197">
        <f>Q766*H766</f>
        <v>0</v>
      </c>
      <c r="S766" s="197">
        <v>0</v>
      </c>
      <c r="T766" s="198">
        <f>S766*H766</f>
        <v>0</v>
      </c>
      <c r="U766" s="34"/>
      <c r="V766" s="34"/>
      <c r="W766" s="34"/>
      <c r="X766" s="34"/>
      <c r="Y766" s="34"/>
      <c r="Z766" s="34"/>
      <c r="AA766" s="34"/>
      <c r="AB766" s="34"/>
      <c r="AC766" s="34"/>
      <c r="AD766" s="34"/>
      <c r="AE766" s="34"/>
      <c r="AR766" s="199" t="s">
        <v>197</v>
      </c>
      <c r="AT766" s="199" t="s">
        <v>149</v>
      </c>
      <c r="AU766" s="199" t="s">
        <v>88</v>
      </c>
      <c r="AY766" s="17" t="s">
        <v>146</v>
      </c>
      <c r="BE766" s="200">
        <f>IF(N766="základní",J766,0)</f>
        <v>0</v>
      </c>
      <c r="BF766" s="200">
        <f>IF(N766="snížená",J766,0)</f>
        <v>0</v>
      </c>
      <c r="BG766" s="200">
        <f>IF(N766="zákl. přenesená",J766,0)</f>
        <v>0</v>
      </c>
      <c r="BH766" s="200">
        <f>IF(N766="sníž. přenesená",J766,0)</f>
        <v>0</v>
      </c>
      <c r="BI766" s="200">
        <f>IF(N766="nulová",J766,0)</f>
        <v>0</v>
      </c>
      <c r="BJ766" s="17" t="s">
        <v>86</v>
      </c>
      <c r="BK766" s="200">
        <f>ROUND(I766*H766,2)</f>
        <v>0</v>
      </c>
      <c r="BL766" s="17" t="s">
        <v>197</v>
      </c>
      <c r="BM766" s="199" t="s">
        <v>820</v>
      </c>
    </row>
    <row r="767" spans="1:65" s="2" customFormat="1">
      <c r="A767" s="34"/>
      <c r="B767" s="35"/>
      <c r="C767" s="36"/>
      <c r="D767" s="201" t="s">
        <v>154</v>
      </c>
      <c r="E767" s="36"/>
      <c r="F767" s="202" t="s">
        <v>819</v>
      </c>
      <c r="G767" s="36"/>
      <c r="H767" s="36"/>
      <c r="I767" s="203"/>
      <c r="J767" s="36"/>
      <c r="K767" s="36"/>
      <c r="L767" s="39"/>
      <c r="M767" s="204"/>
      <c r="N767" s="205"/>
      <c r="O767" s="71"/>
      <c r="P767" s="71"/>
      <c r="Q767" s="71"/>
      <c r="R767" s="71"/>
      <c r="S767" s="71"/>
      <c r="T767" s="72"/>
      <c r="U767" s="34"/>
      <c r="V767" s="34"/>
      <c r="W767" s="34"/>
      <c r="X767" s="34"/>
      <c r="Y767" s="34"/>
      <c r="Z767" s="34"/>
      <c r="AA767" s="34"/>
      <c r="AB767" s="34"/>
      <c r="AC767" s="34"/>
      <c r="AD767" s="34"/>
      <c r="AE767" s="34"/>
      <c r="AT767" s="17" t="s">
        <v>154</v>
      </c>
      <c r="AU767" s="17" t="s">
        <v>88</v>
      </c>
    </row>
    <row r="768" spans="1:65" s="13" customFormat="1">
      <c r="B768" s="206"/>
      <c r="C768" s="207"/>
      <c r="D768" s="201" t="s">
        <v>155</v>
      </c>
      <c r="E768" s="208" t="s">
        <v>1</v>
      </c>
      <c r="F768" s="209" t="s">
        <v>821</v>
      </c>
      <c r="G768" s="207"/>
      <c r="H768" s="210">
        <v>6.42</v>
      </c>
      <c r="I768" s="211"/>
      <c r="J768" s="207"/>
      <c r="K768" s="207"/>
      <c r="L768" s="212"/>
      <c r="M768" s="213"/>
      <c r="N768" s="214"/>
      <c r="O768" s="214"/>
      <c r="P768" s="214"/>
      <c r="Q768" s="214"/>
      <c r="R768" s="214"/>
      <c r="S768" s="214"/>
      <c r="T768" s="215"/>
      <c r="AT768" s="216" t="s">
        <v>155</v>
      </c>
      <c r="AU768" s="216" t="s">
        <v>88</v>
      </c>
      <c r="AV768" s="13" t="s">
        <v>88</v>
      </c>
      <c r="AW768" s="13" t="s">
        <v>35</v>
      </c>
      <c r="AX768" s="13" t="s">
        <v>78</v>
      </c>
      <c r="AY768" s="216" t="s">
        <v>146</v>
      </c>
    </row>
    <row r="769" spans="1:65" s="14" customFormat="1">
      <c r="B769" s="217"/>
      <c r="C769" s="218"/>
      <c r="D769" s="201" t="s">
        <v>155</v>
      </c>
      <c r="E769" s="219" t="s">
        <v>1</v>
      </c>
      <c r="F769" s="220" t="s">
        <v>157</v>
      </c>
      <c r="G769" s="218"/>
      <c r="H769" s="221">
        <v>6.42</v>
      </c>
      <c r="I769" s="222"/>
      <c r="J769" s="218"/>
      <c r="K769" s="218"/>
      <c r="L769" s="223"/>
      <c r="M769" s="224"/>
      <c r="N769" s="225"/>
      <c r="O769" s="225"/>
      <c r="P769" s="225"/>
      <c r="Q769" s="225"/>
      <c r="R769" s="225"/>
      <c r="S769" s="225"/>
      <c r="T769" s="226"/>
      <c r="AT769" s="227" t="s">
        <v>155</v>
      </c>
      <c r="AU769" s="227" t="s">
        <v>88</v>
      </c>
      <c r="AV769" s="14" t="s">
        <v>153</v>
      </c>
      <c r="AW769" s="14" t="s">
        <v>35</v>
      </c>
      <c r="AX769" s="14" t="s">
        <v>86</v>
      </c>
      <c r="AY769" s="227" t="s">
        <v>146</v>
      </c>
    </row>
    <row r="770" spans="1:65" s="2" customFormat="1" ht="24.2" customHeight="1">
      <c r="A770" s="34"/>
      <c r="B770" s="35"/>
      <c r="C770" s="238" t="s">
        <v>519</v>
      </c>
      <c r="D770" s="238" t="s">
        <v>266</v>
      </c>
      <c r="E770" s="239" t="s">
        <v>822</v>
      </c>
      <c r="F770" s="240" t="s">
        <v>823</v>
      </c>
      <c r="G770" s="241" t="s">
        <v>163</v>
      </c>
      <c r="H770" s="242">
        <v>0.70599999999999996</v>
      </c>
      <c r="I770" s="243"/>
      <c r="J770" s="244">
        <f>ROUND(I770*H770,2)</f>
        <v>0</v>
      </c>
      <c r="K770" s="245"/>
      <c r="L770" s="246"/>
      <c r="M770" s="247" t="s">
        <v>1</v>
      </c>
      <c r="N770" s="248" t="s">
        <v>43</v>
      </c>
      <c r="O770" s="71"/>
      <c r="P770" s="197">
        <f>O770*H770</f>
        <v>0</v>
      </c>
      <c r="Q770" s="197">
        <v>0</v>
      </c>
      <c r="R770" s="197">
        <f>Q770*H770</f>
        <v>0</v>
      </c>
      <c r="S770" s="197">
        <v>0</v>
      </c>
      <c r="T770" s="198">
        <f>S770*H770</f>
        <v>0</v>
      </c>
      <c r="U770" s="34"/>
      <c r="V770" s="34"/>
      <c r="W770" s="34"/>
      <c r="X770" s="34"/>
      <c r="Y770" s="34"/>
      <c r="Z770" s="34"/>
      <c r="AA770" s="34"/>
      <c r="AB770" s="34"/>
      <c r="AC770" s="34"/>
      <c r="AD770" s="34"/>
      <c r="AE770" s="34"/>
      <c r="AR770" s="199" t="s">
        <v>256</v>
      </c>
      <c r="AT770" s="199" t="s">
        <v>266</v>
      </c>
      <c r="AU770" s="199" t="s">
        <v>88</v>
      </c>
      <c r="AY770" s="17" t="s">
        <v>146</v>
      </c>
      <c r="BE770" s="200">
        <f>IF(N770="základní",J770,0)</f>
        <v>0</v>
      </c>
      <c r="BF770" s="200">
        <f>IF(N770="snížená",J770,0)</f>
        <v>0</v>
      </c>
      <c r="BG770" s="200">
        <f>IF(N770="zákl. přenesená",J770,0)</f>
        <v>0</v>
      </c>
      <c r="BH770" s="200">
        <f>IF(N770="sníž. přenesená",J770,0)</f>
        <v>0</v>
      </c>
      <c r="BI770" s="200">
        <f>IF(N770="nulová",J770,0)</f>
        <v>0</v>
      </c>
      <c r="BJ770" s="17" t="s">
        <v>86</v>
      </c>
      <c r="BK770" s="200">
        <f>ROUND(I770*H770,2)</f>
        <v>0</v>
      </c>
      <c r="BL770" s="17" t="s">
        <v>197</v>
      </c>
      <c r="BM770" s="199" t="s">
        <v>824</v>
      </c>
    </row>
    <row r="771" spans="1:65" s="2" customFormat="1">
      <c r="A771" s="34"/>
      <c r="B771" s="35"/>
      <c r="C771" s="36"/>
      <c r="D771" s="201" t="s">
        <v>154</v>
      </c>
      <c r="E771" s="36"/>
      <c r="F771" s="202" t="s">
        <v>823</v>
      </c>
      <c r="G771" s="36"/>
      <c r="H771" s="36"/>
      <c r="I771" s="203"/>
      <c r="J771" s="36"/>
      <c r="K771" s="36"/>
      <c r="L771" s="39"/>
      <c r="M771" s="204"/>
      <c r="N771" s="205"/>
      <c r="O771" s="71"/>
      <c r="P771" s="71"/>
      <c r="Q771" s="71"/>
      <c r="R771" s="71"/>
      <c r="S771" s="71"/>
      <c r="T771" s="72"/>
      <c r="U771" s="34"/>
      <c r="V771" s="34"/>
      <c r="W771" s="34"/>
      <c r="X771" s="34"/>
      <c r="Y771" s="34"/>
      <c r="Z771" s="34"/>
      <c r="AA771" s="34"/>
      <c r="AB771" s="34"/>
      <c r="AC771" s="34"/>
      <c r="AD771" s="34"/>
      <c r="AE771" s="34"/>
      <c r="AT771" s="17" t="s">
        <v>154</v>
      </c>
      <c r="AU771" s="17" t="s">
        <v>88</v>
      </c>
    </row>
    <row r="772" spans="1:65" s="13" customFormat="1">
      <c r="B772" s="206"/>
      <c r="C772" s="207"/>
      <c r="D772" s="201" t="s">
        <v>155</v>
      </c>
      <c r="E772" s="208" t="s">
        <v>1</v>
      </c>
      <c r="F772" s="209" t="s">
        <v>825</v>
      </c>
      <c r="G772" s="207"/>
      <c r="H772" s="210">
        <v>0.70620000000000005</v>
      </c>
      <c r="I772" s="211"/>
      <c r="J772" s="207"/>
      <c r="K772" s="207"/>
      <c r="L772" s="212"/>
      <c r="M772" s="213"/>
      <c r="N772" s="214"/>
      <c r="O772" s="214"/>
      <c r="P772" s="214"/>
      <c r="Q772" s="214"/>
      <c r="R772" s="214"/>
      <c r="S772" s="214"/>
      <c r="T772" s="215"/>
      <c r="AT772" s="216" t="s">
        <v>155</v>
      </c>
      <c r="AU772" s="216" t="s">
        <v>88</v>
      </c>
      <c r="AV772" s="13" t="s">
        <v>88</v>
      </c>
      <c r="AW772" s="13" t="s">
        <v>35</v>
      </c>
      <c r="AX772" s="13" t="s">
        <v>78</v>
      </c>
      <c r="AY772" s="216" t="s">
        <v>146</v>
      </c>
    </row>
    <row r="773" spans="1:65" s="14" customFormat="1">
      <c r="B773" s="217"/>
      <c r="C773" s="218"/>
      <c r="D773" s="201" t="s">
        <v>155</v>
      </c>
      <c r="E773" s="219" t="s">
        <v>1</v>
      </c>
      <c r="F773" s="220" t="s">
        <v>157</v>
      </c>
      <c r="G773" s="218"/>
      <c r="H773" s="221">
        <v>0.70620000000000005</v>
      </c>
      <c r="I773" s="222"/>
      <c r="J773" s="218"/>
      <c r="K773" s="218"/>
      <c r="L773" s="223"/>
      <c r="M773" s="224"/>
      <c r="N773" s="225"/>
      <c r="O773" s="225"/>
      <c r="P773" s="225"/>
      <c r="Q773" s="225"/>
      <c r="R773" s="225"/>
      <c r="S773" s="225"/>
      <c r="T773" s="226"/>
      <c r="AT773" s="227" t="s">
        <v>155</v>
      </c>
      <c r="AU773" s="227" t="s">
        <v>88</v>
      </c>
      <c r="AV773" s="14" t="s">
        <v>153</v>
      </c>
      <c r="AW773" s="14" t="s">
        <v>35</v>
      </c>
      <c r="AX773" s="14" t="s">
        <v>86</v>
      </c>
      <c r="AY773" s="227" t="s">
        <v>146</v>
      </c>
    </row>
    <row r="774" spans="1:65" s="2" customFormat="1" ht="16.5" customHeight="1">
      <c r="A774" s="34"/>
      <c r="B774" s="35"/>
      <c r="C774" s="187" t="s">
        <v>826</v>
      </c>
      <c r="D774" s="187" t="s">
        <v>149</v>
      </c>
      <c r="E774" s="188" t="s">
        <v>827</v>
      </c>
      <c r="F774" s="189" t="s">
        <v>828</v>
      </c>
      <c r="G774" s="190" t="s">
        <v>163</v>
      </c>
      <c r="H774" s="191">
        <v>4.0739999999999998</v>
      </c>
      <c r="I774" s="192"/>
      <c r="J774" s="193">
        <f>ROUND(I774*H774,2)</f>
        <v>0</v>
      </c>
      <c r="K774" s="194"/>
      <c r="L774" s="39"/>
      <c r="M774" s="195" t="s">
        <v>1</v>
      </c>
      <c r="N774" s="196" t="s">
        <v>43</v>
      </c>
      <c r="O774" s="71"/>
      <c r="P774" s="197">
        <f>O774*H774</f>
        <v>0</v>
      </c>
      <c r="Q774" s="197">
        <v>0</v>
      </c>
      <c r="R774" s="197">
        <f>Q774*H774</f>
        <v>0</v>
      </c>
      <c r="S774" s="197">
        <v>0</v>
      </c>
      <c r="T774" s="198">
        <f>S774*H774</f>
        <v>0</v>
      </c>
      <c r="U774" s="34"/>
      <c r="V774" s="34"/>
      <c r="W774" s="34"/>
      <c r="X774" s="34"/>
      <c r="Y774" s="34"/>
      <c r="Z774" s="34"/>
      <c r="AA774" s="34"/>
      <c r="AB774" s="34"/>
      <c r="AC774" s="34"/>
      <c r="AD774" s="34"/>
      <c r="AE774" s="34"/>
      <c r="AR774" s="199" t="s">
        <v>197</v>
      </c>
      <c r="AT774" s="199" t="s">
        <v>149</v>
      </c>
      <c r="AU774" s="199" t="s">
        <v>88</v>
      </c>
      <c r="AY774" s="17" t="s">
        <v>146</v>
      </c>
      <c r="BE774" s="200">
        <f>IF(N774="základní",J774,0)</f>
        <v>0</v>
      </c>
      <c r="BF774" s="200">
        <f>IF(N774="snížená",J774,0)</f>
        <v>0</v>
      </c>
      <c r="BG774" s="200">
        <f>IF(N774="zákl. přenesená",J774,0)</f>
        <v>0</v>
      </c>
      <c r="BH774" s="200">
        <f>IF(N774="sníž. přenesená",J774,0)</f>
        <v>0</v>
      </c>
      <c r="BI774" s="200">
        <f>IF(N774="nulová",J774,0)</f>
        <v>0</v>
      </c>
      <c r="BJ774" s="17" t="s">
        <v>86</v>
      </c>
      <c r="BK774" s="200">
        <f>ROUND(I774*H774,2)</f>
        <v>0</v>
      </c>
      <c r="BL774" s="17" t="s">
        <v>197</v>
      </c>
      <c r="BM774" s="199" t="s">
        <v>829</v>
      </c>
    </row>
    <row r="775" spans="1:65" s="2" customFormat="1">
      <c r="A775" s="34"/>
      <c r="B775" s="35"/>
      <c r="C775" s="36"/>
      <c r="D775" s="201" t="s">
        <v>154</v>
      </c>
      <c r="E775" s="36"/>
      <c r="F775" s="202" t="s">
        <v>828</v>
      </c>
      <c r="G775" s="36"/>
      <c r="H775" s="36"/>
      <c r="I775" s="203"/>
      <c r="J775" s="36"/>
      <c r="K775" s="36"/>
      <c r="L775" s="39"/>
      <c r="M775" s="204"/>
      <c r="N775" s="205"/>
      <c r="O775" s="71"/>
      <c r="P775" s="71"/>
      <c r="Q775" s="71"/>
      <c r="R775" s="71"/>
      <c r="S775" s="71"/>
      <c r="T775" s="72"/>
      <c r="U775" s="34"/>
      <c r="V775" s="34"/>
      <c r="W775" s="34"/>
      <c r="X775" s="34"/>
      <c r="Y775" s="34"/>
      <c r="Z775" s="34"/>
      <c r="AA775" s="34"/>
      <c r="AB775" s="34"/>
      <c r="AC775" s="34"/>
      <c r="AD775" s="34"/>
      <c r="AE775" s="34"/>
      <c r="AT775" s="17" t="s">
        <v>154</v>
      </c>
      <c r="AU775" s="17" t="s">
        <v>88</v>
      </c>
    </row>
    <row r="776" spans="1:65" s="13" customFormat="1">
      <c r="B776" s="206"/>
      <c r="C776" s="207"/>
      <c r="D776" s="201" t="s">
        <v>155</v>
      </c>
      <c r="E776" s="208" t="s">
        <v>1</v>
      </c>
      <c r="F776" s="209" t="s">
        <v>830</v>
      </c>
      <c r="G776" s="207"/>
      <c r="H776" s="210">
        <v>4.0739999999999998</v>
      </c>
      <c r="I776" s="211"/>
      <c r="J776" s="207"/>
      <c r="K776" s="207"/>
      <c r="L776" s="212"/>
      <c r="M776" s="213"/>
      <c r="N776" s="214"/>
      <c r="O776" s="214"/>
      <c r="P776" s="214"/>
      <c r="Q776" s="214"/>
      <c r="R776" s="214"/>
      <c r="S776" s="214"/>
      <c r="T776" s="215"/>
      <c r="AT776" s="216" t="s">
        <v>155</v>
      </c>
      <c r="AU776" s="216" t="s">
        <v>88</v>
      </c>
      <c r="AV776" s="13" t="s">
        <v>88</v>
      </c>
      <c r="AW776" s="13" t="s">
        <v>35</v>
      </c>
      <c r="AX776" s="13" t="s">
        <v>78</v>
      </c>
      <c r="AY776" s="216" t="s">
        <v>146</v>
      </c>
    </row>
    <row r="777" spans="1:65" s="14" customFormat="1">
      <c r="B777" s="217"/>
      <c r="C777" s="218"/>
      <c r="D777" s="201" t="s">
        <v>155</v>
      </c>
      <c r="E777" s="219" t="s">
        <v>1</v>
      </c>
      <c r="F777" s="220" t="s">
        <v>157</v>
      </c>
      <c r="G777" s="218"/>
      <c r="H777" s="221">
        <v>4.0739999999999998</v>
      </c>
      <c r="I777" s="222"/>
      <c r="J777" s="218"/>
      <c r="K777" s="218"/>
      <c r="L777" s="223"/>
      <c r="M777" s="224"/>
      <c r="N777" s="225"/>
      <c r="O777" s="225"/>
      <c r="P777" s="225"/>
      <c r="Q777" s="225"/>
      <c r="R777" s="225"/>
      <c r="S777" s="225"/>
      <c r="T777" s="226"/>
      <c r="AT777" s="227" t="s">
        <v>155</v>
      </c>
      <c r="AU777" s="227" t="s">
        <v>88</v>
      </c>
      <c r="AV777" s="14" t="s">
        <v>153</v>
      </c>
      <c r="AW777" s="14" t="s">
        <v>35</v>
      </c>
      <c r="AX777" s="14" t="s">
        <v>86</v>
      </c>
      <c r="AY777" s="227" t="s">
        <v>146</v>
      </c>
    </row>
    <row r="778" spans="1:65" s="2" customFormat="1" ht="21.75" customHeight="1">
      <c r="A778" s="34"/>
      <c r="B778" s="35"/>
      <c r="C778" s="187" t="s">
        <v>523</v>
      </c>
      <c r="D778" s="187" t="s">
        <v>149</v>
      </c>
      <c r="E778" s="188" t="s">
        <v>831</v>
      </c>
      <c r="F778" s="189" t="s">
        <v>832</v>
      </c>
      <c r="G778" s="190" t="s">
        <v>163</v>
      </c>
      <c r="H778" s="191">
        <v>4.4219999999999997</v>
      </c>
      <c r="I778" s="192"/>
      <c r="J778" s="193">
        <f>ROUND(I778*H778,2)</f>
        <v>0</v>
      </c>
      <c r="K778" s="194"/>
      <c r="L778" s="39"/>
      <c r="M778" s="195" t="s">
        <v>1</v>
      </c>
      <c r="N778" s="196" t="s">
        <v>43</v>
      </c>
      <c r="O778" s="71"/>
      <c r="P778" s="197">
        <f>O778*H778</f>
        <v>0</v>
      </c>
      <c r="Q778" s="197">
        <v>0</v>
      </c>
      <c r="R778" s="197">
        <f>Q778*H778</f>
        <v>0</v>
      </c>
      <c r="S778" s="197">
        <v>0</v>
      </c>
      <c r="T778" s="198">
        <f>S778*H778</f>
        <v>0</v>
      </c>
      <c r="U778" s="34"/>
      <c r="V778" s="34"/>
      <c r="W778" s="34"/>
      <c r="X778" s="34"/>
      <c r="Y778" s="34"/>
      <c r="Z778" s="34"/>
      <c r="AA778" s="34"/>
      <c r="AB778" s="34"/>
      <c r="AC778" s="34"/>
      <c r="AD778" s="34"/>
      <c r="AE778" s="34"/>
      <c r="AR778" s="199" t="s">
        <v>197</v>
      </c>
      <c r="AT778" s="199" t="s">
        <v>149</v>
      </c>
      <c r="AU778" s="199" t="s">
        <v>88</v>
      </c>
      <c r="AY778" s="17" t="s">
        <v>146</v>
      </c>
      <c r="BE778" s="200">
        <f>IF(N778="základní",J778,0)</f>
        <v>0</v>
      </c>
      <c r="BF778" s="200">
        <f>IF(N778="snížená",J778,0)</f>
        <v>0</v>
      </c>
      <c r="BG778" s="200">
        <f>IF(N778="zákl. přenesená",J778,0)</f>
        <v>0</v>
      </c>
      <c r="BH778" s="200">
        <f>IF(N778="sníž. přenesená",J778,0)</f>
        <v>0</v>
      </c>
      <c r="BI778" s="200">
        <f>IF(N778="nulová",J778,0)</f>
        <v>0</v>
      </c>
      <c r="BJ778" s="17" t="s">
        <v>86</v>
      </c>
      <c r="BK778" s="200">
        <f>ROUND(I778*H778,2)</f>
        <v>0</v>
      </c>
      <c r="BL778" s="17" t="s">
        <v>197</v>
      </c>
      <c r="BM778" s="199" t="s">
        <v>833</v>
      </c>
    </row>
    <row r="779" spans="1:65" s="2" customFormat="1">
      <c r="A779" s="34"/>
      <c r="B779" s="35"/>
      <c r="C779" s="36"/>
      <c r="D779" s="201" t="s">
        <v>154</v>
      </c>
      <c r="E779" s="36"/>
      <c r="F779" s="202" t="s">
        <v>832</v>
      </c>
      <c r="G779" s="36"/>
      <c r="H779" s="36"/>
      <c r="I779" s="203"/>
      <c r="J779" s="36"/>
      <c r="K779" s="36"/>
      <c r="L779" s="39"/>
      <c r="M779" s="204"/>
      <c r="N779" s="205"/>
      <c r="O779" s="71"/>
      <c r="P779" s="71"/>
      <c r="Q779" s="71"/>
      <c r="R779" s="71"/>
      <c r="S779" s="71"/>
      <c r="T779" s="72"/>
      <c r="U779" s="34"/>
      <c r="V779" s="34"/>
      <c r="W779" s="34"/>
      <c r="X779" s="34"/>
      <c r="Y779" s="34"/>
      <c r="Z779" s="34"/>
      <c r="AA779" s="34"/>
      <c r="AB779" s="34"/>
      <c r="AC779" s="34"/>
      <c r="AD779" s="34"/>
      <c r="AE779" s="34"/>
      <c r="AT779" s="17" t="s">
        <v>154</v>
      </c>
      <c r="AU779" s="17" t="s">
        <v>88</v>
      </c>
    </row>
    <row r="780" spans="1:65" s="13" customFormat="1">
      <c r="B780" s="206"/>
      <c r="C780" s="207"/>
      <c r="D780" s="201" t="s">
        <v>155</v>
      </c>
      <c r="E780" s="208" t="s">
        <v>1</v>
      </c>
      <c r="F780" s="209" t="s">
        <v>394</v>
      </c>
      <c r="G780" s="207"/>
      <c r="H780" s="210">
        <v>4.4219999999999997</v>
      </c>
      <c r="I780" s="211"/>
      <c r="J780" s="207"/>
      <c r="K780" s="207"/>
      <c r="L780" s="212"/>
      <c r="M780" s="213"/>
      <c r="N780" s="214"/>
      <c r="O780" s="214"/>
      <c r="P780" s="214"/>
      <c r="Q780" s="214"/>
      <c r="R780" s="214"/>
      <c r="S780" s="214"/>
      <c r="T780" s="215"/>
      <c r="AT780" s="216" t="s">
        <v>155</v>
      </c>
      <c r="AU780" s="216" t="s">
        <v>88</v>
      </c>
      <c r="AV780" s="13" t="s">
        <v>88</v>
      </c>
      <c r="AW780" s="13" t="s">
        <v>35</v>
      </c>
      <c r="AX780" s="13" t="s">
        <v>78</v>
      </c>
      <c r="AY780" s="216" t="s">
        <v>146</v>
      </c>
    </row>
    <row r="781" spans="1:65" s="14" customFormat="1">
      <c r="B781" s="217"/>
      <c r="C781" s="218"/>
      <c r="D781" s="201" t="s">
        <v>155</v>
      </c>
      <c r="E781" s="219" t="s">
        <v>1</v>
      </c>
      <c r="F781" s="220" t="s">
        <v>157</v>
      </c>
      <c r="G781" s="218"/>
      <c r="H781" s="221">
        <v>4.4219999999999997</v>
      </c>
      <c r="I781" s="222"/>
      <c r="J781" s="218"/>
      <c r="K781" s="218"/>
      <c r="L781" s="223"/>
      <c r="M781" s="224"/>
      <c r="N781" s="225"/>
      <c r="O781" s="225"/>
      <c r="P781" s="225"/>
      <c r="Q781" s="225"/>
      <c r="R781" s="225"/>
      <c r="S781" s="225"/>
      <c r="T781" s="226"/>
      <c r="AT781" s="227" t="s">
        <v>155</v>
      </c>
      <c r="AU781" s="227" t="s">
        <v>88</v>
      </c>
      <c r="AV781" s="14" t="s">
        <v>153</v>
      </c>
      <c r="AW781" s="14" t="s">
        <v>35</v>
      </c>
      <c r="AX781" s="14" t="s">
        <v>86</v>
      </c>
      <c r="AY781" s="227" t="s">
        <v>146</v>
      </c>
    </row>
    <row r="782" spans="1:65" s="2" customFormat="1" ht="24.2" customHeight="1">
      <c r="A782" s="34"/>
      <c r="B782" s="35"/>
      <c r="C782" s="238" t="s">
        <v>834</v>
      </c>
      <c r="D782" s="238" t="s">
        <v>266</v>
      </c>
      <c r="E782" s="239" t="s">
        <v>822</v>
      </c>
      <c r="F782" s="240" t="s">
        <v>823</v>
      </c>
      <c r="G782" s="241" t="s">
        <v>163</v>
      </c>
      <c r="H782" s="242">
        <v>4.8639999999999999</v>
      </c>
      <c r="I782" s="243"/>
      <c r="J782" s="244">
        <f>ROUND(I782*H782,2)</f>
        <v>0</v>
      </c>
      <c r="K782" s="245"/>
      <c r="L782" s="246"/>
      <c r="M782" s="247" t="s">
        <v>1</v>
      </c>
      <c r="N782" s="248" t="s">
        <v>43</v>
      </c>
      <c r="O782" s="71"/>
      <c r="P782" s="197">
        <f>O782*H782</f>
        <v>0</v>
      </c>
      <c r="Q782" s="197">
        <v>0</v>
      </c>
      <c r="R782" s="197">
        <f>Q782*H782</f>
        <v>0</v>
      </c>
      <c r="S782" s="197">
        <v>0</v>
      </c>
      <c r="T782" s="198">
        <f>S782*H782</f>
        <v>0</v>
      </c>
      <c r="U782" s="34"/>
      <c r="V782" s="34"/>
      <c r="W782" s="34"/>
      <c r="X782" s="34"/>
      <c r="Y782" s="34"/>
      <c r="Z782" s="34"/>
      <c r="AA782" s="34"/>
      <c r="AB782" s="34"/>
      <c r="AC782" s="34"/>
      <c r="AD782" s="34"/>
      <c r="AE782" s="34"/>
      <c r="AR782" s="199" t="s">
        <v>256</v>
      </c>
      <c r="AT782" s="199" t="s">
        <v>266</v>
      </c>
      <c r="AU782" s="199" t="s">
        <v>88</v>
      </c>
      <c r="AY782" s="17" t="s">
        <v>146</v>
      </c>
      <c r="BE782" s="200">
        <f>IF(N782="základní",J782,0)</f>
        <v>0</v>
      </c>
      <c r="BF782" s="200">
        <f>IF(N782="snížená",J782,0)</f>
        <v>0</v>
      </c>
      <c r="BG782" s="200">
        <f>IF(N782="zákl. přenesená",J782,0)</f>
        <v>0</v>
      </c>
      <c r="BH782" s="200">
        <f>IF(N782="sníž. přenesená",J782,0)</f>
        <v>0</v>
      </c>
      <c r="BI782" s="200">
        <f>IF(N782="nulová",J782,0)</f>
        <v>0</v>
      </c>
      <c r="BJ782" s="17" t="s">
        <v>86</v>
      </c>
      <c r="BK782" s="200">
        <f>ROUND(I782*H782,2)</f>
        <v>0</v>
      </c>
      <c r="BL782" s="17" t="s">
        <v>197</v>
      </c>
      <c r="BM782" s="199" t="s">
        <v>835</v>
      </c>
    </row>
    <row r="783" spans="1:65" s="2" customFormat="1">
      <c r="A783" s="34"/>
      <c r="B783" s="35"/>
      <c r="C783" s="36"/>
      <c r="D783" s="201" t="s">
        <v>154</v>
      </c>
      <c r="E783" s="36"/>
      <c r="F783" s="202" t="s">
        <v>823</v>
      </c>
      <c r="G783" s="36"/>
      <c r="H783" s="36"/>
      <c r="I783" s="203"/>
      <c r="J783" s="36"/>
      <c r="K783" s="36"/>
      <c r="L783" s="39"/>
      <c r="M783" s="204"/>
      <c r="N783" s="205"/>
      <c r="O783" s="71"/>
      <c r="P783" s="71"/>
      <c r="Q783" s="71"/>
      <c r="R783" s="71"/>
      <c r="S783" s="71"/>
      <c r="T783" s="72"/>
      <c r="U783" s="34"/>
      <c r="V783" s="34"/>
      <c r="W783" s="34"/>
      <c r="X783" s="34"/>
      <c r="Y783" s="34"/>
      <c r="Z783" s="34"/>
      <c r="AA783" s="34"/>
      <c r="AB783" s="34"/>
      <c r="AC783" s="34"/>
      <c r="AD783" s="34"/>
      <c r="AE783" s="34"/>
      <c r="AT783" s="17" t="s">
        <v>154</v>
      </c>
      <c r="AU783" s="17" t="s">
        <v>88</v>
      </c>
    </row>
    <row r="784" spans="1:65" s="13" customFormat="1">
      <c r="B784" s="206"/>
      <c r="C784" s="207"/>
      <c r="D784" s="201" t="s">
        <v>155</v>
      </c>
      <c r="E784" s="208" t="s">
        <v>1</v>
      </c>
      <c r="F784" s="209" t="s">
        <v>836</v>
      </c>
      <c r="G784" s="207"/>
      <c r="H784" s="210">
        <v>4.8642000000000003</v>
      </c>
      <c r="I784" s="211"/>
      <c r="J784" s="207"/>
      <c r="K784" s="207"/>
      <c r="L784" s="212"/>
      <c r="M784" s="213"/>
      <c r="N784" s="214"/>
      <c r="O784" s="214"/>
      <c r="P784" s="214"/>
      <c r="Q784" s="214"/>
      <c r="R784" s="214"/>
      <c r="S784" s="214"/>
      <c r="T784" s="215"/>
      <c r="AT784" s="216" t="s">
        <v>155</v>
      </c>
      <c r="AU784" s="216" t="s">
        <v>88</v>
      </c>
      <c r="AV784" s="13" t="s">
        <v>88</v>
      </c>
      <c r="AW784" s="13" t="s">
        <v>35</v>
      </c>
      <c r="AX784" s="13" t="s">
        <v>78</v>
      </c>
      <c r="AY784" s="216" t="s">
        <v>146</v>
      </c>
    </row>
    <row r="785" spans="1:65" s="14" customFormat="1">
      <c r="B785" s="217"/>
      <c r="C785" s="218"/>
      <c r="D785" s="201" t="s">
        <v>155</v>
      </c>
      <c r="E785" s="219" t="s">
        <v>1</v>
      </c>
      <c r="F785" s="220" t="s">
        <v>157</v>
      </c>
      <c r="G785" s="218"/>
      <c r="H785" s="221">
        <v>4.8642000000000003</v>
      </c>
      <c r="I785" s="222"/>
      <c r="J785" s="218"/>
      <c r="K785" s="218"/>
      <c r="L785" s="223"/>
      <c r="M785" s="224"/>
      <c r="N785" s="225"/>
      <c r="O785" s="225"/>
      <c r="P785" s="225"/>
      <c r="Q785" s="225"/>
      <c r="R785" s="225"/>
      <c r="S785" s="225"/>
      <c r="T785" s="226"/>
      <c r="AT785" s="227" t="s">
        <v>155</v>
      </c>
      <c r="AU785" s="227" t="s">
        <v>88</v>
      </c>
      <c r="AV785" s="14" t="s">
        <v>153</v>
      </c>
      <c r="AW785" s="14" t="s">
        <v>35</v>
      </c>
      <c r="AX785" s="14" t="s">
        <v>86</v>
      </c>
      <c r="AY785" s="227" t="s">
        <v>146</v>
      </c>
    </row>
    <row r="786" spans="1:65" s="2" customFormat="1" ht="24.2" customHeight="1">
      <c r="A786" s="34"/>
      <c r="B786" s="35"/>
      <c r="C786" s="187" t="s">
        <v>528</v>
      </c>
      <c r="D786" s="187" t="s">
        <v>149</v>
      </c>
      <c r="E786" s="188" t="s">
        <v>837</v>
      </c>
      <c r="F786" s="189" t="s">
        <v>838</v>
      </c>
      <c r="G786" s="190" t="s">
        <v>205</v>
      </c>
      <c r="H786" s="191">
        <v>0.17</v>
      </c>
      <c r="I786" s="192"/>
      <c r="J786" s="193">
        <f>ROUND(I786*H786,2)</f>
        <v>0</v>
      </c>
      <c r="K786" s="194"/>
      <c r="L786" s="39"/>
      <c r="M786" s="195" t="s">
        <v>1</v>
      </c>
      <c r="N786" s="196" t="s">
        <v>43</v>
      </c>
      <c r="O786" s="71"/>
      <c r="P786" s="197">
        <f>O786*H786</f>
        <v>0</v>
      </c>
      <c r="Q786" s="197">
        <v>0</v>
      </c>
      <c r="R786" s="197">
        <f>Q786*H786</f>
        <v>0</v>
      </c>
      <c r="S786" s="197">
        <v>0</v>
      </c>
      <c r="T786" s="198">
        <f>S786*H786</f>
        <v>0</v>
      </c>
      <c r="U786" s="34"/>
      <c r="V786" s="34"/>
      <c r="W786" s="34"/>
      <c r="X786" s="34"/>
      <c r="Y786" s="34"/>
      <c r="Z786" s="34"/>
      <c r="AA786" s="34"/>
      <c r="AB786" s="34"/>
      <c r="AC786" s="34"/>
      <c r="AD786" s="34"/>
      <c r="AE786" s="34"/>
      <c r="AR786" s="199" t="s">
        <v>197</v>
      </c>
      <c r="AT786" s="199" t="s">
        <v>149</v>
      </c>
      <c r="AU786" s="199" t="s">
        <v>88</v>
      </c>
      <c r="AY786" s="17" t="s">
        <v>146</v>
      </c>
      <c r="BE786" s="200">
        <f>IF(N786="základní",J786,0)</f>
        <v>0</v>
      </c>
      <c r="BF786" s="200">
        <f>IF(N786="snížená",J786,0)</f>
        <v>0</v>
      </c>
      <c r="BG786" s="200">
        <f>IF(N786="zákl. přenesená",J786,0)</f>
        <v>0</v>
      </c>
      <c r="BH786" s="200">
        <f>IF(N786="sníž. přenesená",J786,0)</f>
        <v>0</v>
      </c>
      <c r="BI786" s="200">
        <f>IF(N786="nulová",J786,0)</f>
        <v>0</v>
      </c>
      <c r="BJ786" s="17" t="s">
        <v>86</v>
      </c>
      <c r="BK786" s="200">
        <f>ROUND(I786*H786,2)</f>
        <v>0</v>
      </c>
      <c r="BL786" s="17" t="s">
        <v>197</v>
      </c>
      <c r="BM786" s="199" t="s">
        <v>839</v>
      </c>
    </row>
    <row r="787" spans="1:65" s="2" customFormat="1" ht="19.5">
      <c r="A787" s="34"/>
      <c r="B787" s="35"/>
      <c r="C787" s="36"/>
      <c r="D787" s="201" t="s">
        <v>154</v>
      </c>
      <c r="E787" s="36"/>
      <c r="F787" s="202" t="s">
        <v>838</v>
      </c>
      <c r="G787" s="36"/>
      <c r="H787" s="36"/>
      <c r="I787" s="203"/>
      <c r="J787" s="36"/>
      <c r="K787" s="36"/>
      <c r="L787" s="39"/>
      <c r="M787" s="204"/>
      <c r="N787" s="205"/>
      <c r="O787" s="71"/>
      <c r="P787" s="71"/>
      <c r="Q787" s="71"/>
      <c r="R787" s="71"/>
      <c r="S787" s="71"/>
      <c r="T787" s="72"/>
      <c r="U787" s="34"/>
      <c r="V787" s="34"/>
      <c r="W787" s="34"/>
      <c r="X787" s="34"/>
      <c r="Y787" s="34"/>
      <c r="Z787" s="34"/>
      <c r="AA787" s="34"/>
      <c r="AB787" s="34"/>
      <c r="AC787" s="34"/>
      <c r="AD787" s="34"/>
      <c r="AE787" s="34"/>
      <c r="AT787" s="17" t="s">
        <v>154</v>
      </c>
      <c r="AU787" s="17" t="s">
        <v>88</v>
      </c>
    </row>
    <row r="788" spans="1:65" s="2" customFormat="1" ht="24.2" customHeight="1">
      <c r="A788" s="34"/>
      <c r="B788" s="35"/>
      <c r="C788" s="187" t="s">
        <v>840</v>
      </c>
      <c r="D788" s="187" t="s">
        <v>149</v>
      </c>
      <c r="E788" s="188" t="s">
        <v>841</v>
      </c>
      <c r="F788" s="189" t="s">
        <v>842</v>
      </c>
      <c r="G788" s="190" t="s">
        <v>205</v>
      </c>
      <c r="H788" s="191">
        <v>0.17</v>
      </c>
      <c r="I788" s="192"/>
      <c r="J788" s="193">
        <f>ROUND(I788*H788,2)</f>
        <v>0</v>
      </c>
      <c r="K788" s="194"/>
      <c r="L788" s="39"/>
      <c r="M788" s="195" t="s">
        <v>1</v>
      </c>
      <c r="N788" s="196" t="s">
        <v>43</v>
      </c>
      <c r="O788" s="71"/>
      <c r="P788" s="197">
        <f>O788*H788</f>
        <v>0</v>
      </c>
      <c r="Q788" s="197">
        <v>0</v>
      </c>
      <c r="R788" s="197">
        <f>Q788*H788</f>
        <v>0</v>
      </c>
      <c r="S788" s="197">
        <v>0</v>
      </c>
      <c r="T788" s="198">
        <f>S788*H788</f>
        <v>0</v>
      </c>
      <c r="U788" s="34"/>
      <c r="V788" s="34"/>
      <c r="W788" s="34"/>
      <c r="X788" s="34"/>
      <c r="Y788" s="34"/>
      <c r="Z788" s="34"/>
      <c r="AA788" s="34"/>
      <c r="AB788" s="34"/>
      <c r="AC788" s="34"/>
      <c r="AD788" s="34"/>
      <c r="AE788" s="34"/>
      <c r="AR788" s="199" t="s">
        <v>197</v>
      </c>
      <c r="AT788" s="199" t="s">
        <v>149</v>
      </c>
      <c r="AU788" s="199" t="s">
        <v>88</v>
      </c>
      <c r="AY788" s="17" t="s">
        <v>146</v>
      </c>
      <c r="BE788" s="200">
        <f>IF(N788="základní",J788,0)</f>
        <v>0</v>
      </c>
      <c r="BF788" s="200">
        <f>IF(N788="snížená",J788,0)</f>
        <v>0</v>
      </c>
      <c r="BG788" s="200">
        <f>IF(N788="zákl. přenesená",J788,0)</f>
        <v>0</v>
      </c>
      <c r="BH788" s="200">
        <f>IF(N788="sníž. přenesená",J788,0)</f>
        <v>0</v>
      </c>
      <c r="BI788" s="200">
        <f>IF(N788="nulová",J788,0)</f>
        <v>0</v>
      </c>
      <c r="BJ788" s="17" t="s">
        <v>86</v>
      </c>
      <c r="BK788" s="200">
        <f>ROUND(I788*H788,2)</f>
        <v>0</v>
      </c>
      <c r="BL788" s="17" t="s">
        <v>197</v>
      </c>
      <c r="BM788" s="199" t="s">
        <v>843</v>
      </c>
    </row>
    <row r="789" spans="1:65" s="2" customFormat="1" ht="19.5">
      <c r="A789" s="34"/>
      <c r="B789" s="35"/>
      <c r="C789" s="36"/>
      <c r="D789" s="201" t="s">
        <v>154</v>
      </c>
      <c r="E789" s="36"/>
      <c r="F789" s="202" t="s">
        <v>842</v>
      </c>
      <c r="G789" s="36"/>
      <c r="H789" s="36"/>
      <c r="I789" s="203"/>
      <c r="J789" s="36"/>
      <c r="K789" s="36"/>
      <c r="L789" s="39"/>
      <c r="M789" s="204"/>
      <c r="N789" s="205"/>
      <c r="O789" s="71"/>
      <c r="P789" s="71"/>
      <c r="Q789" s="71"/>
      <c r="R789" s="71"/>
      <c r="S789" s="71"/>
      <c r="T789" s="72"/>
      <c r="U789" s="34"/>
      <c r="V789" s="34"/>
      <c r="W789" s="34"/>
      <c r="X789" s="34"/>
      <c r="Y789" s="34"/>
      <c r="Z789" s="34"/>
      <c r="AA789" s="34"/>
      <c r="AB789" s="34"/>
      <c r="AC789" s="34"/>
      <c r="AD789" s="34"/>
      <c r="AE789" s="34"/>
      <c r="AT789" s="17" t="s">
        <v>154</v>
      </c>
      <c r="AU789" s="17" t="s">
        <v>88</v>
      </c>
    </row>
    <row r="790" spans="1:65" s="12" customFormat="1" ht="22.9" customHeight="1">
      <c r="B790" s="171"/>
      <c r="C790" s="172"/>
      <c r="D790" s="173" t="s">
        <v>77</v>
      </c>
      <c r="E790" s="185" t="s">
        <v>844</v>
      </c>
      <c r="F790" s="185" t="s">
        <v>845</v>
      </c>
      <c r="G790" s="172"/>
      <c r="H790" s="172"/>
      <c r="I790" s="175"/>
      <c r="J790" s="186">
        <f>BK790</f>
        <v>0</v>
      </c>
      <c r="K790" s="172"/>
      <c r="L790" s="177"/>
      <c r="M790" s="178"/>
      <c r="N790" s="179"/>
      <c r="O790" s="179"/>
      <c r="P790" s="180">
        <f>SUM(P791:P838)</f>
        <v>0</v>
      </c>
      <c r="Q790" s="179"/>
      <c r="R790" s="180">
        <f>SUM(R791:R838)</f>
        <v>0</v>
      </c>
      <c r="S790" s="179"/>
      <c r="T790" s="181">
        <f>SUM(T791:T838)</f>
        <v>0</v>
      </c>
      <c r="AR790" s="182" t="s">
        <v>88</v>
      </c>
      <c r="AT790" s="183" t="s">
        <v>77</v>
      </c>
      <c r="AU790" s="183" t="s">
        <v>86</v>
      </c>
      <c r="AY790" s="182" t="s">
        <v>146</v>
      </c>
      <c r="BK790" s="184">
        <f>SUM(BK791:BK838)</f>
        <v>0</v>
      </c>
    </row>
    <row r="791" spans="1:65" s="2" customFormat="1" ht="16.5" customHeight="1">
      <c r="A791" s="34"/>
      <c r="B791" s="35"/>
      <c r="C791" s="187" t="s">
        <v>534</v>
      </c>
      <c r="D791" s="187" t="s">
        <v>149</v>
      </c>
      <c r="E791" s="188" t="s">
        <v>846</v>
      </c>
      <c r="F791" s="189" t="s">
        <v>847</v>
      </c>
      <c r="G791" s="190" t="s">
        <v>163</v>
      </c>
      <c r="H791" s="191">
        <v>34.832000000000001</v>
      </c>
      <c r="I791" s="192"/>
      <c r="J791" s="193">
        <f>ROUND(I791*H791,2)</f>
        <v>0</v>
      </c>
      <c r="K791" s="194"/>
      <c r="L791" s="39"/>
      <c r="M791" s="195" t="s">
        <v>1</v>
      </c>
      <c r="N791" s="196" t="s">
        <v>43</v>
      </c>
      <c r="O791" s="71"/>
      <c r="P791" s="197">
        <f>O791*H791</f>
        <v>0</v>
      </c>
      <c r="Q791" s="197">
        <v>0</v>
      </c>
      <c r="R791" s="197">
        <f>Q791*H791</f>
        <v>0</v>
      </c>
      <c r="S791" s="197">
        <v>0</v>
      </c>
      <c r="T791" s="198">
        <f>S791*H791</f>
        <v>0</v>
      </c>
      <c r="U791" s="34"/>
      <c r="V791" s="34"/>
      <c r="W791" s="34"/>
      <c r="X791" s="34"/>
      <c r="Y791" s="34"/>
      <c r="Z791" s="34"/>
      <c r="AA791" s="34"/>
      <c r="AB791" s="34"/>
      <c r="AC791" s="34"/>
      <c r="AD791" s="34"/>
      <c r="AE791" s="34"/>
      <c r="AR791" s="199" t="s">
        <v>197</v>
      </c>
      <c r="AT791" s="199" t="s">
        <v>149</v>
      </c>
      <c r="AU791" s="199" t="s">
        <v>88</v>
      </c>
      <c r="AY791" s="17" t="s">
        <v>146</v>
      </c>
      <c r="BE791" s="200">
        <f>IF(N791="základní",J791,0)</f>
        <v>0</v>
      </c>
      <c r="BF791" s="200">
        <f>IF(N791="snížená",J791,0)</f>
        <v>0</v>
      </c>
      <c r="BG791" s="200">
        <f>IF(N791="zákl. přenesená",J791,0)</f>
        <v>0</v>
      </c>
      <c r="BH791" s="200">
        <f>IF(N791="sníž. přenesená",J791,0)</f>
        <v>0</v>
      </c>
      <c r="BI791" s="200">
        <f>IF(N791="nulová",J791,0)</f>
        <v>0</v>
      </c>
      <c r="BJ791" s="17" t="s">
        <v>86</v>
      </c>
      <c r="BK791" s="200">
        <f>ROUND(I791*H791,2)</f>
        <v>0</v>
      </c>
      <c r="BL791" s="17" t="s">
        <v>197</v>
      </c>
      <c r="BM791" s="199" t="s">
        <v>848</v>
      </c>
    </row>
    <row r="792" spans="1:65" s="2" customFormat="1">
      <c r="A792" s="34"/>
      <c r="B792" s="35"/>
      <c r="C792" s="36"/>
      <c r="D792" s="201" t="s">
        <v>154</v>
      </c>
      <c r="E792" s="36"/>
      <c r="F792" s="202" t="s">
        <v>847</v>
      </c>
      <c r="G792" s="36"/>
      <c r="H792" s="36"/>
      <c r="I792" s="203"/>
      <c r="J792" s="36"/>
      <c r="K792" s="36"/>
      <c r="L792" s="39"/>
      <c r="M792" s="204"/>
      <c r="N792" s="205"/>
      <c r="O792" s="71"/>
      <c r="P792" s="71"/>
      <c r="Q792" s="71"/>
      <c r="R792" s="71"/>
      <c r="S792" s="71"/>
      <c r="T792" s="72"/>
      <c r="U792" s="34"/>
      <c r="V792" s="34"/>
      <c r="W792" s="34"/>
      <c r="X792" s="34"/>
      <c r="Y792" s="34"/>
      <c r="Z792" s="34"/>
      <c r="AA792" s="34"/>
      <c r="AB792" s="34"/>
      <c r="AC792" s="34"/>
      <c r="AD792" s="34"/>
      <c r="AE792" s="34"/>
      <c r="AT792" s="17" t="s">
        <v>154</v>
      </c>
      <c r="AU792" s="17" t="s">
        <v>88</v>
      </c>
    </row>
    <row r="793" spans="1:65" s="2" customFormat="1" ht="16.5" customHeight="1">
      <c r="A793" s="34"/>
      <c r="B793" s="35"/>
      <c r="C793" s="187" t="s">
        <v>849</v>
      </c>
      <c r="D793" s="187" t="s">
        <v>149</v>
      </c>
      <c r="E793" s="188" t="s">
        <v>850</v>
      </c>
      <c r="F793" s="189" t="s">
        <v>851</v>
      </c>
      <c r="G793" s="190" t="s">
        <v>163</v>
      </c>
      <c r="H793" s="191">
        <v>34.832000000000001</v>
      </c>
      <c r="I793" s="192"/>
      <c r="J793" s="193">
        <f>ROUND(I793*H793,2)</f>
        <v>0</v>
      </c>
      <c r="K793" s="194"/>
      <c r="L793" s="39"/>
      <c r="M793" s="195" t="s">
        <v>1</v>
      </c>
      <c r="N793" s="196" t="s">
        <v>43</v>
      </c>
      <c r="O793" s="71"/>
      <c r="P793" s="197">
        <f>O793*H793</f>
        <v>0</v>
      </c>
      <c r="Q793" s="197">
        <v>0</v>
      </c>
      <c r="R793" s="197">
        <f>Q793*H793</f>
        <v>0</v>
      </c>
      <c r="S793" s="197">
        <v>0</v>
      </c>
      <c r="T793" s="198">
        <f>S793*H793</f>
        <v>0</v>
      </c>
      <c r="U793" s="34"/>
      <c r="V793" s="34"/>
      <c r="W793" s="34"/>
      <c r="X793" s="34"/>
      <c r="Y793" s="34"/>
      <c r="Z793" s="34"/>
      <c r="AA793" s="34"/>
      <c r="AB793" s="34"/>
      <c r="AC793" s="34"/>
      <c r="AD793" s="34"/>
      <c r="AE793" s="34"/>
      <c r="AR793" s="199" t="s">
        <v>197</v>
      </c>
      <c r="AT793" s="199" t="s">
        <v>149</v>
      </c>
      <c r="AU793" s="199" t="s">
        <v>88</v>
      </c>
      <c r="AY793" s="17" t="s">
        <v>146</v>
      </c>
      <c r="BE793" s="200">
        <f>IF(N793="základní",J793,0)</f>
        <v>0</v>
      </c>
      <c r="BF793" s="200">
        <f>IF(N793="snížená",J793,0)</f>
        <v>0</v>
      </c>
      <c r="BG793" s="200">
        <f>IF(N793="zákl. přenesená",J793,0)</f>
        <v>0</v>
      </c>
      <c r="BH793" s="200">
        <f>IF(N793="sníž. přenesená",J793,0)</f>
        <v>0</v>
      </c>
      <c r="BI793" s="200">
        <f>IF(N793="nulová",J793,0)</f>
        <v>0</v>
      </c>
      <c r="BJ793" s="17" t="s">
        <v>86</v>
      </c>
      <c r="BK793" s="200">
        <f>ROUND(I793*H793,2)</f>
        <v>0</v>
      </c>
      <c r="BL793" s="17" t="s">
        <v>197</v>
      </c>
      <c r="BM793" s="199" t="s">
        <v>852</v>
      </c>
    </row>
    <row r="794" spans="1:65" s="2" customFormat="1">
      <c r="A794" s="34"/>
      <c r="B794" s="35"/>
      <c r="C794" s="36"/>
      <c r="D794" s="201" t="s">
        <v>154</v>
      </c>
      <c r="E794" s="36"/>
      <c r="F794" s="202" t="s">
        <v>851</v>
      </c>
      <c r="G794" s="36"/>
      <c r="H794" s="36"/>
      <c r="I794" s="203"/>
      <c r="J794" s="36"/>
      <c r="K794" s="36"/>
      <c r="L794" s="39"/>
      <c r="M794" s="204"/>
      <c r="N794" s="205"/>
      <c r="O794" s="71"/>
      <c r="P794" s="71"/>
      <c r="Q794" s="71"/>
      <c r="R794" s="71"/>
      <c r="S794" s="71"/>
      <c r="T794" s="72"/>
      <c r="U794" s="34"/>
      <c r="V794" s="34"/>
      <c r="W794" s="34"/>
      <c r="X794" s="34"/>
      <c r="Y794" s="34"/>
      <c r="Z794" s="34"/>
      <c r="AA794" s="34"/>
      <c r="AB794" s="34"/>
      <c r="AC794" s="34"/>
      <c r="AD794" s="34"/>
      <c r="AE794" s="34"/>
      <c r="AT794" s="17" t="s">
        <v>154</v>
      </c>
      <c r="AU794" s="17" t="s">
        <v>88</v>
      </c>
    </row>
    <row r="795" spans="1:65" s="2" customFormat="1" ht="16.5" customHeight="1">
      <c r="A795" s="34"/>
      <c r="B795" s="35"/>
      <c r="C795" s="187" t="s">
        <v>538</v>
      </c>
      <c r="D795" s="187" t="s">
        <v>149</v>
      </c>
      <c r="E795" s="188" t="s">
        <v>853</v>
      </c>
      <c r="F795" s="189" t="s">
        <v>854</v>
      </c>
      <c r="G795" s="190" t="s">
        <v>163</v>
      </c>
      <c r="H795" s="191">
        <v>34.832000000000001</v>
      </c>
      <c r="I795" s="192"/>
      <c r="J795" s="193">
        <f>ROUND(I795*H795,2)</f>
        <v>0</v>
      </c>
      <c r="K795" s="194"/>
      <c r="L795" s="39"/>
      <c r="M795" s="195" t="s">
        <v>1</v>
      </c>
      <c r="N795" s="196" t="s">
        <v>43</v>
      </c>
      <c r="O795" s="71"/>
      <c r="P795" s="197">
        <f>O795*H795</f>
        <v>0</v>
      </c>
      <c r="Q795" s="197">
        <v>0</v>
      </c>
      <c r="R795" s="197">
        <f>Q795*H795</f>
        <v>0</v>
      </c>
      <c r="S795" s="197">
        <v>0</v>
      </c>
      <c r="T795" s="198">
        <f>S795*H795</f>
        <v>0</v>
      </c>
      <c r="U795" s="34"/>
      <c r="V795" s="34"/>
      <c r="W795" s="34"/>
      <c r="X795" s="34"/>
      <c r="Y795" s="34"/>
      <c r="Z795" s="34"/>
      <c r="AA795" s="34"/>
      <c r="AB795" s="34"/>
      <c r="AC795" s="34"/>
      <c r="AD795" s="34"/>
      <c r="AE795" s="34"/>
      <c r="AR795" s="199" t="s">
        <v>197</v>
      </c>
      <c r="AT795" s="199" t="s">
        <v>149</v>
      </c>
      <c r="AU795" s="199" t="s">
        <v>88</v>
      </c>
      <c r="AY795" s="17" t="s">
        <v>146</v>
      </c>
      <c r="BE795" s="200">
        <f>IF(N795="základní",J795,0)</f>
        <v>0</v>
      </c>
      <c r="BF795" s="200">
        <f>IF(N795="snížená",J795,0)</f>
        <v>0</v>
      </c>
      <c r="BG795" s="200">
        <f>IF(N795="zákl. přenesená",J795,0)</f>
        <v>0</v>
      </c>
      <c r="BH795" s="200">
        <f>IF(N795="sníž. přenesená",J795,0)</f>
        <v>0</v>
      </c>
      <c r="BI795" s="200">
        <f>IF(N795="nulová",J795,0)</f>
        <v>0</v>
      </c>
      <c r="BJ795" s="17" t="s">
        <v>86</v>
      </c>
      <c r="BK795" s="200">
        <f>ROUND(I795*H795,2)</f>
        <v>0</v>
      </c>
      <c r="BL795" s="17" t="s">
        <v>197</v>
      </c>
      <c r="BM795" s="199" t="s">
        <v>855</v>
      </c>
    </row>
    <row r="796" spans="1:65" s="2" customFormat="1">
      <c r="A796" s="34"/>
      <c r="B796" s="35"/>
      <c r="C796" s="36"/>
      <c r="D796" s="201" t="s">
        <v>154</v>
      </c>
      <c r="E796" s="36"/>
      <c r="F796" s="202" t="s">
        <v>854</v>
      </c>
      <c r="G796" s="36"/>
      <c r="H796" s="36"/>
      <c r="I796" s="203"/>
      <c r="J796" s="36"/>
      <c r="K796" s="36"/>
      <c r="L796" s="39"/>
      <c r="M796" s="204"/>
      <c r="N796" s="205"/>
      <c r="O796" s="71"/>
      <c r="P796" s="71"/>
      <c r="Q796" s="71"/>
      <c r="R796" s="71"/>
      <c r="S796" s="71"/>
      <c r="T796" s="72"/>
      <c r="U796" s="34"/>
      <c r="V796" s="34"/>
      <c r="W796" s="34"/>
      <c r="X796" s="34"/>
      <c r="Y796" s="34"/>
      <c r="Z796" s="34"/>
      <c r="AA796" s="34"/>
      <c r="AB796" s="34"/>
      <c r="AC796" s="34"/>
      <c r="AD796" s="34"/>
      <c r="AE796" s="34"/>
      <c r="AT796" s="17" t="s">
        <v>154</v>
      </c>
      <c r="AU796" s="17" t="s">
        <v>88</v>
      </c>
    </row>
    <row r="797" spans="1:65" s="13" customFormat="1">
      <c r="B797" s="206"/>
      <c r="C797" s="207"/>
      <c r="D797" s="201" t="s">
        <v>155</v>
      </c>
      <c r="E797" s="208" t="s">
        <v>1</v>
      </c>
      <c r="F797" s="209" t="s">
        <v>856</v>
      </c>
      <c r="G797" s="207"/>
      <c r="H797" s="210">
        <v>31.680000000000003</v>
      </c>
      <c r="I797" s="211"/>
      <c r="J797" s="207"/>
      <c r="K797" s="207"/>
      <c r="L797" s="212"/>
      <c r="M797" s="213"/>
      <c r="N797" s="214"/>
      <c r="O797" s="214"/>
      <c r="P797" s="214"/>
      <c r="Q797" s="214"/>
      <c r="R797" s="214"/>
      <c r="S797" s="214"/>
      <c r="T797" s="215"/>
      <c r="AT797" s="216" t="s">
        <v>155</v>
      </c>
      <c r="AU797" s="216" t="s">
        <v>88</v>
      </c>
      <c r="AV797" s="13" t="s">
        <v>88</v>
      </c>
      <c r="AW797" s="13" t="s">
        <v>35</v>
      </c>
      <c r="AX797" s="13" t="s">
        <v>78</v>
      </c>
      <c r="AY797" s="216" t="s">
        <v>146</v>
      </c>
    </row>
    <row r="798" spans="1:65" s="13" customFormat="1">
      <c r="B798" s="206"/>
      <c r="C798" s="207"/>
      <c r="D798" s="201" t="s">
        <v>155</v>
      </c>
      <c r="E798" s="208" t="s">
        <v>1</v>
      </c>
      <c r="F798" s="209" t="s">
        <v>857</v>
      </c>
      <c r="G798" s="207"/>
      <c r="H798" s="210">
        <v>3.1520000000000001</v>
      </c>
      <c r="I798" s="211"/>
      <c r="J798" s="207"/>
      <c r="K798" s="207"/>
      <c r="L798" s="212"/>
      <c r="M798" s="213"/>
      <c r="N798" s="214"/>
      <c r="O798" s="214"/>
      <c r="P798" s="214"/>
      <c r="Q798" s="214"/>
      <c r="R798" s="214"/>
      <c r="S798" s="214"/>
      <c r="T798" s="215"/>
      <c r="AT798" s="216" t="s">
        <v>155</v>
      </c>
      <c r="AU798" s="216" t="s">
        <v>88</v>
      </c>
      <c r="AV798" s="13" t="s">
        <v>88</v>
      </c>
      <c r="AW798" s="13" t="s">
        <v>35</v>
      </c>
      <c r="AX798" s="13" t="s">
        <v>78</v>
      </c>
      <c r="AY798" s="216" t="s">
        <v>146</v>
      </c>
    </row>
    <row r="799" spans="1:65" s="14" customFormat="1">
      <c r="B799" s="217"/>
      <c r="C799" s="218"/>
      <c r="D799" s="201" t="s">
        <v>155</v>
      </c>
      <c r="E799" s="219" t="s">
        <v>1</v>
      </c>
      <c r="F799" s="220" t="s">
        <v>157</v>
      </c>
      <c r="G799" s="218"/>
      <c r="H799" s="221">
        <v>34.832000000000001</v>
      </c>
      <c r="I799" s="222"/>
      <c r="J799" s="218"/>
      <c r="K799" s="218"/>
      <c r="L799" s="223"/>
      <c r="M799" s="224"/>
      <c r="N799" s="225"/>
      <c r="O799" s="225"/>
      <c r="P799" s="225"/>
      <c r="Q799" s="225"/>
      <c r="R799" s="225"/>
      <c r="S799" s="225"/>
      <c r="T799" s="226"/>
      <c r="AT799" s="227" t="s">
        <v>155</v>
      </c>
      <c r="AU799" s="227" t="s">
        <v>88</v>
      </c>
      <c r="AV799" s="14" t="s">
        <v>153</v>
      </c>
      <c r="AW799" s="14" t="s">
        <v>35</v>
      </c>
      <c r="AX799" s="14" t="s">
        <v>86</v>
      </c>
      <c r="AY799" s="227" t="s">
        <v>146</v>
      </c>
    </row>
    <row r="800" spans="1:65" s="2" customFormat="1" ht="16.5" customHeight="1">
      <c r="A800" s="34"/>
      <c r="B800" s="35"/>
      <c r="C800" s="187" t="s">
        <v>858</v>
      </c>
      <c r="D800" s="187" t="s">
        <v>149</v>
      </c>
      <c r="E800" s="188" t="s">
        <v>859</v>
      </c>
      <c r="F800" s="189" t="s">
        <v>860</v>
      </c>
      <c r="G800" s="190" t="s">
        <v>163</v>
      </c>
      <c r="H800" s="191">
        <v>34.932000000000002</v>
      </c>
      <c r="I800" s="192"/>
      <c r="J800" s="193">
        <f>ROUND(I800*H800,2)</f>
        <v>0</v>
      </c>
      <c r="K800" s="194"/>
      <c r="L800" s="39"/>
      <c r="M800" s="195" t="s">
        <v>1</v>
      </c>
      <c r="N800" s="196" t="s">
        <v>43</v>
      </c>
      <c r="O800" s="71"/>
      <c r="P800" s="197">
        <f>O800*H800</f>
        <v>0</v>
      </c>
      <c r="Q800" s="197">
        <v>0</v>
      </c>
      <c r="R800" s="197">
        <f>Q800*H800</f>
        <v>0</v>
      </c>
      <c r="S800" s="197">
        <v>0</v>
      </c>
      <c r="T800" s="198">
        <f>S800*H800</f>
        <v>0</v>
      </c>
      <c r="U800" s="34"/>
      <c r="V800" s="34"/>
      <c r="W800" s="34"/>
      <c r="X800" s="34"/>
      <c r="Y800" s="34"/>
      <c r="Z800" s="34"/>
      <c r="AA800" s="34"/>
      <c r="AB800" s="34"/>
      <c r="AC800" s="34"/>
      <c r="AD800" s="34"/>
      <c r="AE800" s="34"/>
      <c r="AR800" s="199" t="s">
        <v>197</v>
      </c>
      <c r="AT800" s="199" t="s">
        <v>149</v>
      </c>
      <c r="AU800" s="199" t="s">
        <v>88</v>
      </c>
      <c r="AY800" s="17" t="s">
        <v>146</v>
      </c>
      <c r="BE800" s="200">
        <f>IF(N800="základní",J800,0)</f>
        <v>0</v>
      </c>
      <c r="BF800" s="200">
        <f>IF(N800="snížená",J800,0)</f>
        <v>0</v>
      </c>
      <c r="BG800" s="200">
        <f>IF(N800="zákl. přenesená",J800,0)</f>
        <v>0</v>
      </c>
      <c r="BH800" s="200">
        <f>IF(N800="sníž. přenesená",J800,0)</f>
        <v>0</v>
      </c>
      <c r="BI800" s="200">
        <f>IF(N800="nulová",J800,0)</f>
        <v>0</v>
      </c>
      <c r="BJ800" s="17" t="s">
        <v>86</v>
      </c>
      <c r="BK800" s="200">
        <f>ROUND(I800*H800,2)</f>
        <v>0</v>
      </c>
      <c r="BL800" s="17" t="s">
        <v>197</v>
      </c>
      <c r="BM800" s="199" t="s">
        <v>861</v>
      </c>
    </row>
    <row r="801" spans="1:65" s="2" customFormat="1">
      <c r="A801" s="34"/>
      <c r="B801" s="35"/>
      <c r="C801" s="36"/>
      <c r="D801" s="201" t="s">
        <v>154</v>
      </c>
      <c r="E801" s="36"/>
      <c r="F801" s="202" t="s">
        <v>860</v>
      </c>
      <c r="G801" s="36"/>
      <c r="H801" s="36"/>
      <c r="I801" s="203"/>
      <c r="J801" s="36"/>
      <c r="K801" s="36"/>
      <c r="L801" s="39"/>
      <c r="M801" s="204"/>
      <c r="N801" s="205"/>
      <c r="O801" s="71"/>
      <c r="P801" s="71"/>
      <c r="Q801" s="71"/>
      <c r="R801" s="71"/>
      <c r="S801" s="71"/>
      <c r="T801" s="72"/>
      <c r="U801" s="34"/>
      <c r="V801" s="34"/>
      <c r="W801" s="34"/>
      <c r="X801" s="34"/>
      <c r="Y801" s="34"/>
      <c r="Z801" s="34"/>
      <c r="AA801" s="34"/>
      <c r="AB801" s="34"/>
      <c r="AC801" s="34"/>
      <c r="AD801" s="34"/>
      <c r="AE801" s="34"/>
      <c r="AT801" s="17" t="s">
        <v>154</v>
      </c>
      <c r="AU801" s="17" t="s">
        <v>88</v>
      </c>
    </row>
    <row r="802" spans="1:65" s="2" customFormat="1" ht="24.2" customHeight="1">
      <c r="A802" s="34"/>
      <c r="B802" s="35"/>
      <c r="C802" s="187" t="s">
        <v>542</v>
      </c>
      <c r="D802" s="187" t="s">
        <v>149</v>
      </c>
      <c r="E802" s="188" t="s">
        <v>862</v>
      </c>
      <c r="F802" s="189" t="s">
        <v>863</v>
      </c>
      <c r="G802" s="190" t="s">
        <v>163</v>
      </c>
      <c r="H802" s="191">
        <v>34.832000000000001</v>
      </c>
      <c r="I802" s="192"/>
      <c r="J802" s="193">
        <f>ROUND(I802*H802,2)</f>
        <v>0</v>
      </c>
      <c r="K802" s="194"/>
      <c r="L802" s="39"/>
      <c r="M802" s="195" t="s">
        <v>1</v>
      </c>
      <c r="N802" s="196" t="s">
        <v>43</v>
      </c>
      <c r="O802" s="71"/>
      <c r="P802" s="197">
        <f>O802*H802</f>
        <v>0</v>
      </c>
      <c r="Q802" s="197">
        <v>0</v>
      </c>
      <c r="R802" s="197">
        <f>Q802*H802</f>
        <v>0</v>
      </c>
      <c r="S802" s="197">
        <v>0</v>
      </c>
      <c r="T802" s="198">
        <f>S802*H802</f>
        <v>0</v>
      </c>
      <c r="U802" s="34"/>
      <c r="V802" s="34"/>
      <c r="W802" s="34"/>
      <c r="X802" s="34"/>
      <c r="Y802" s="34"/>
      <c r="Z802" s="34"/>
      <c r="AA802" s="34"/>
      <c r="AB802" s="34"/>
      <c r="AC802" s="34"/>
      <c r="AD802" s="34"/>
      <c r="AE802" s="34"/>
      <c r="AR802" s="199" t="s">
        <v>197</v>
      </c>
      <c r="AT802" s="199" t="s">
        <v>149</v>
      </c>
      <c r="AU802" s="199" t="s">
        <v>88</v>
      </c>
      <c r="AY802" s="17" t="s">
        <v>146</v>
      </c>
      <c r="BE802" s="200">
        <f>IF(N802="základní",J802,0)</f>
        <v>0</v>
      </c>
      <c r="BF802" s="200">
        <f>IF(N802="snížená",J802,0)</f>
        <v>0</v>
      </c>
      <c r="BG802" s="200">
        <f>IF(N802="zákl. přenesená",J802,0)</f>
        <v>0</v>
      </c>
      <c r="BH802" s="200">
        <f>IF(N802="sníž. přenesená",J802,0)</f>
        <v>0</v>
      </c>
      <c r="BI802" s="200">
        <f>IF(N802="nulová",J802,0)</f>
        <v>0</v>
      </c>
      <c r="BJ802" s="17" t="s">
        <v>86</v>
      </c>
      <c r="BK802" s="200">
        <f>ROUND(I802*H802,2)</f>
        <v>0</v>
      </c>
      <c r="BL802" s="17" t="s">
        <v>197</v>
      </c>
      <c r="BM802" s="199" t="s">
        <v>864</v>
      </c>
    </row>
    <row r="803" spans="1:65" s="2" customFormat="1">
      <c r="A803" s="34"/>
      <c r="B803" s="35"/>
      <c r="C803" s="36"/>
      <c r="D803" s="201" t="s">
        <v>154</v>
      </c>
      <c r="E803" s="36"/>
      <c r="F803" s="202" t="s">
        <v>863</v>
      </c>
      <c r="G803" s="36"/>
      <c r="H803" s="36"/>
      <c r="I803" s="203"/>
      <c r="J803" s="36"/>
      <c r="K803" s="36"/>
      <c r="L803" s="39"/>
      <c r="M803" s="204"/>
      <c r="N803" s="205"/>
      <c r="O803" s="71"/>
      <c r="P803" s="71"/>
      <c r="Q803" s="71"/>
      <c r="R803" s="71"/>
      <c r="S803" s="71"/>
      <c r="T803" s="72"/>
      <c r="U803" s="34"/>
      <c r="V803" s="34"/>
      <c r="W803" s="34"/>
      <c r="X803" s="34"/>
      <c r="Y803" s="34"/>
      <c r="Z803" s="34"/>
      <c r="AA803" s="34"/>
      <c r="AB803" s="34"/>
      <c r="AC803" s="34"/>
      <c r="AD803" s="34"/>
      <c r="AE803" s="34"/>
      <c r="AT803" s="17" t="s">
        <v>154</v>
      </c>
      <c r="AU803" s="17" t="s">
        <v>88</v>
      </c>
    </row>
    <row r="804" spans="1:65" s="2" customFormat="1" ht="21.75" customHeight="1">
      <c r="A804" s="34"/>
      <c r="B804" s="35"/>
      <c r="C804" s="187" t="s">
        <v>865</v>
      </c>
      <c r="D804" s="187" t="s">
        <v>149</v>
      </c>
      <c r="E804" s="188" t="s">
        <v>866</v>
      </c>
      <c r="F804" s="189" t="s">
        <v>867</v>
      </c>
      <c r="G804" s="190" t="s">
        <v>163</v>
      </c>
      <c r="H804" s="191">
        <v>18.64</v>
      </c>
      <c r="I804" s="192"/>
      <c r="J804" s="193">
        <f>ROUND(I804*H804,2)</f>
        <v>0</v>
      </c>
      <c r="K804" s="194"/>
      <c r="L804" s="39"/>
      <c r="M804" s="195" t="s">
        <v>1</v>
      </c>
      <c r="N804" s="196" t="s">
        <v>43</v>
      </c>
      <c r="O804" s="71"/>
      <c r="P804" s="197">
        <f>O804*H804</f>
        <v>0</v>
      </c>
      <c r="Q804" s="197">
        <v>0</v>
      </c>
      <c r="R804" s="197">
        <f>Q804*H804</f>
        <v>0</v>
      </c>
      <c r="S804" s="197">
        <v>0</v>
      </c>
      <c r="T804" s="198">
        <f>S804*H804</f>
        <v>0</v>
      </c>
      <c r="U804" s="34"/>
      <c r="V804" s="34"/>
      <c r="W804" s="34"/>
      <c r="X804" s="34"/>
      <c r="Y804" s="34"/>
      <c r="Z804" s="34"/>
      <c r="AA804" s="34"/>
      <c r="AB804" s="34"/>
      <c r="AC804" s="34"/>
      <c r="AD804" s="34"/>
      <c r="AE804" s="34"/>
      <c r="AR804" s="199" t="s">
        <v>197</v>
      </c>
      <c r="AT804" s="199" t="s">
        <v>149</v>
      </c>
      <c r="AU804" s="199" t="s">
        <v>88</v>
      </c>
      <c r="AY804" s="17" t="s">
        <v>146</v>
      </c>
      <c r="BE804" s="200">
        <f>IF(N804="základní",J804,0)</f>
        <v>0</v>
      </c>
      <c r="BF804" s="200">
        <f>IF(N804="snížená",J804,0)</f>
        <v>0</v>
      </c>
      <c r="BG804" s="200">
        <f>IF(N804="zákl. přenesená",J804,0)</f>
        <v>0</v>
      </c>
      <c r="BH804" s="200">
        <f>IF(N804="sníž. přenesená",J804,0)</f>
        <v>0</v>
      </c>
      <c r="BI804" s="200">
        <f>IF(N804="nulová",J804,0)</f>
        <v>0</v>
      </c>
      <c r="BJ804" s="17" t="s">
        <v>86</v>
      </c>
      <c r="BK804" s="200">
        <f>ROUND(I804*H804,2)</f>
        <v>0</v>
      </c>
      <c r="BL804" s="17" t="s">
        <v>197</v>
      </c>
      <c r="BM804" s="199" t="s">
        <v>868</v>
      </c>
    </row>
    <row r="805" spans="1:65" s="2" customFormat="1">
      <c r="A805" s="34"/>
      <c r="B805" s="35"/>
      <c r="C805" s="36"/>
      <c r="D805" s="201" t="s">
        <v>154</v>
      </c>
      <c r="E805" s="36"/>
      <c r="F805" s="202" t="s">
        <v>867</v>
      </c>
      <c r="G805" s="36"/>
      <c r="H805" s="36"/>
      <c r="I805" s="203"/>
      <c r="J805" s="36"/>
      <c r="K805" s="36"/>
      <c r="L805" s="39"/>
      <c r="M805" s="204"/>
      <c r="N805" s="205"/>
      <c r="O805" s="71"/>
      <c r="P805" s="71"/>
      <c r="Q805" s="71"/>
      <c r="R805" s="71"/>
      <c r="S805" s="71"/>
      <c r="T805" s="72"/>
      <c r="U805" s="34"/>
      <c r="V805" s="34"/>
      <c r="W805" s="34"/>
      <c r="X805" s="34"/>
      <c r="Y805" s="34"/>
      <c r="Z805" s="34"/>
      <c r="AA805" s="34"/>
      <c r="AB805" s="34"/>
      <c r="AC805" s="34"/>
      <c r="AD805" s="34"/>
      <c r="AE805" s="34"/>
      <c r="AT805" s="17" t="s">
        <v>154</v>
      </c>
      <c r="AU805" s="17" t="s">
        <v>88</v>
      </c>
    </row>
    <row r="806" spans="1:65" s="2" customFormat="1" ht="24.2" customHeight="1">
      <c r="A806" s="34"/>
      <c r="B806" s="35"/>
      <c r="C806" s="187" t="s">
        <v>545</v>
      </c>
      <c r="D806" s="187" t="s">
        <v>149</v>
      </c>
      <c r="E806" s="188" t="s">
        <v>869</v>
      </c>
      <c r="F806" s="189" t="s">
        <v>870</v>
      </c>
      <c r="G806" s="190" t="s">
        <v>163</v>
      </c>
      <c r="H806" s="191">
        <v>18.64</v>
      </c>
      <c r="I806" s="192"/>
      <c r="J806" s="193">
        <f>ROUND(I806*H806,2)</f>
        <v>0</v>
      </c>
      <c r="K806" s="194"/>
      <c r="L806" s="39"/>
      <c r="M806" s="195" t="s">
        <v>1</v>
      </c>
      <c r="N806" s="196" t="s">
        <v>43</v>
      </c>
      <c r="O806" s="71"/>
      <c r="P806" s="197">
        <f>O806*H806</f>
        <v>0</v>
      </c>
      <c r="Q806" s="197">
        <v>0</v>
      </c>
      <c r="R806" s="197">
        <f>Q806*H806</f>
        <v>0</v>
      </c>
      <c r="S806" s="197">
        <v>0</v>
      </c>
      <c r="T806" s="198">
        <f>S806*H806</f>
        <v>0</v>
      </c>
      <c r="U806" s="34"/>
      <c r="V806" s="34"/>
      <c r="W806" s="34"/>
      <c r="X806" s="34"/>
      <c r="Y806" s="34"/>
      <c r="Z806" s="34"/>
      <c r="AA806" s="34"/>
      <c r="AB806" s="34"/>
      <c r="AC806" s="34"/>
      <c r="AD806" s="34"/>
      <c r="AE806" s="34"/>
      <c r="AR806" s="199" t="s">
        <v>197</v>
      </c>
      <c r="AT806" s="199" t="s">
        <v>149</v>
      </c>
      <c r="AU806" s="199" t="s">
        <v>88</v>
      </c>
      <c r="AY806" s="17" t="s">
        <v>146</v>
      </c>
      <c r="BE806" s="200">
        <f>IF(N806="základní",J806,0)</f>
        <v>0</v>
      </c>
      <c r="BF806" s="200">
        <f>IF(N806="snížená",J806,0)</f>
        <v>0</v>
      </c>
      <c r="BG806" s="200">
        <f>IF(N806="zákl. přenesená",J806,0)</f>
        <v>0</v>
      </c>
      <c r="BH806" s="200">
        <f>IF(N806="sníž. přenesená",J806,0)</f>
        <v>0</v>
      </c>
      <c r="BI806" s="200">
        <f>IF(N806="nulová",J806,0)</f>
        <v>0</v>
      </c>
      <c r="BJ806" s="17" t="s">
        <v>86</v>
      </c>
      <c r="BK806" s="200">
        <f>ROUND(I806*H806,2)</f>
        <v>0</v>
      </c>
      <c r="BL806" s="17" t="s">
        <v>197</v>
      </c>
      <c r="BM806" s="199" t="s">
        <v>871</v>
      </c>
    </row>
    <row r="807" spans="1:65" s="2" customFormat="1">
      <c r="A807" s="34"/>
      <c r="B807" s="35"/>
      <c r="C807" s="36"/>
      <c r="D807" s="201" t="s">
        <v>154</v>
      </c>
      <c r="E807" s="36"/>
      <c r="F807" s="202" t="s">
        <v>870</v>
      </c>
      <c r="G807" s="36"/>
      <c r="H807" s="36"/>
      <c r="I807" s="203"/>
      <c r="J807" s="36"/>
      <c r="K807" s="36"/>
      <c r="L807" s="39"/>
      <c r="M807" s="204"/>
      <c r="N807" s="205"/>
      <c r="O807" s="71"/>
      <c r="P807" s="71"/>
      <c r="Q807" s="71"/>
      <c r="R807" s="71"/>
      <c r="S807" s="71"/>
      <c r="T807" s="72"/>
      <c r="U807" s="34"/>
      <c r="V807" s="34"/>
      <c r="W807" s="34"/>
      <c r="X807" s="34"/>
      <c r="Y807" s="34"/>
      <c r="Z807" s="34"/>
      <c r="AA807" s="34"/>
      <c r="AB807" s="34"/>
      <c r="AC807" s="34"/>
      <c r="AD807" s="34"/>
      <c r="AE807" s="34"/>
      <c r="AT807" s="17" t="s">
        <v>154</v>
      </c>
      <c r="AU807" s="17" t="s">
        <v>88</v>
      </c>
    </row>
    <row r="808" spans="1:65" s="2" customFormat="1" ht="16.5" customHeight="1">
      <c r="A808" s="34"/>
      <c r="B808" s="35"/>
      <c r="C808" s="187" t="s">
        <v>872</v>
      </c>
      <c r="D808" s="187" t="s">
        <v>149</v>
      </c>
      <c r="E808" s="188" t="s">
        <v>873</v>
      </c>
      <c r="F808" s="189" t="s">
        <v>874</v>
      </c>
      <c r="G808" s="190" t="s">
        <v>163</v>
      </c>
      <c r="H808" s="191">
        <v>18.64</v>
      </c>
      <c r="I808" s="192"/>
      <c r="J808" s="193">
        <f>ROUND(I808*H808,2)</f>
        <v>0</v>
      </c>
      <c r="K808" s="194"/>
      <c r="L808" s="39"/>
      <c r="M808" s="195" t="s">
        <v>1</v>
      </c>
      <c r="N808" s="196" t="s">
        <v>43</v>
      </c>
      <c r="O808" s="71"/>
      <c r="P808" s="197">
        <f>O808*H808</f>
        <v>0</v>
      </c>
      <c r="Q808" s="197">
        <v>0</v>
      </c>
      <c r="R808" s="197">
        <f>Q808*H808</f>
        <v>0</v>
      </c>
      <c r="S808" s="197">
        <v>0</v>
      </c>
      <c r="T808" s="198">
        <f>S808*H808</f>
        <v>0</v>
      </c>
      <c r="U808" s="34"/>
      <c r="V808" s="34"/>
      <c r="W808" s="34"/>
      <c r="X808" s="34"/>
      <c r="Y808" s="34"/>
      <c r="Z808" s="34"/>
      <c r="AA808" s="34"/>
      <c r="AB808" s="34"/>
      <c r="AC808" s="34"/>
      <c r="AD808" s="34"/>
      <c r="AE808" s="34"/>
      <c r="AR808" s="199" t="s">
        <v>197</v>
      </c>
      <c r="AT808" s="199" t="s">
        <v>149</v>
      </c>
      <c r="AU808" s="199" t="s">
        <v>88</v>
      </c>
      <c r="AY808" s="17" t="s">
        <v>146</v>
      </c>
      <c r="BE808" s="200">
        <f>IF(N808="základní",J808,0)</f>
        <v>0</v>
      </c>
      <c r="BF808" s="200">
        <f>IF(N808="snížená",J808,0)</f>
        <v>0</v>
      </c>
      <c r="BG808" s="200">
        <f>IF(N808="zákl. přenesená",J808,0)</f>
        <v>0</v>
      </c>
      <c r="BH808" s="200">
        <f>IF(N808="sníž. přenesená",J808,0)</f>
        <v>0</v>
      </c>
      <c r="BI808" s="200">
        <f>IF(N808="nulová",J808,0)</f>
        <v>0</v>
      </c>
      <c r="BJ808" s="17" t="s">
        <v>86</v>
      </c>
      <c r="BK808" s="200">
        <f>ROUND(I808*H808,2)</f>
        <v>0</v>
      </c>
      <c r="BL808" s="17" t="s">
        <v>197</v>
      </c>
      <c r="BM808" s="199" t="s">
        <v>875</v>
      </c>
    </row>
    <row r="809" spans="1:65" s="2" customFormat="1">
      <c r="A809" s="34"/>
      <c r="B809" s="35"/>
      <c r="C809" s="36"/>
      <c r="D809" s="201" t="s">
        <v>154</v>
      </c>
      <c r="E809" s="36"/>
      <c r="F809" s="202" t="s">
        <v>874</v>
      </c>
      <c r="G809" s="36"/>
      <c r="H809" s="36"/>
      <c r="I809" s="203"/>
      <c r="J809" s="36"/>
      <c r="K809" s="36"/>
      <c r="L809" s="39"/>
      <c r="M809" s="204"/>
      <c r="N809" s="205"/>
      <c r="O809" s="71"/>
      <c r="P809" s="71"/>
      <c r="Q809" s="71"/>
      <c r="R809" s="71"/>
      <c r="S809" s="71"/>
      <c r="T809" s="72"/>
      <c r="U809" s="34"/>
      <c r="V809" s="34"/>
      <c r="W809" s="34"/>
      <c r="X809" s="34"/>
      <c r="Y809" s="34"/>
      <c r="Z809" s="34"/>
      <c r="AA809" s="34"/>
      <c r="AB809" s="34"/>
      <c r="AC809" s="34"/>
      <c r="AD809" s="34"/>
      <c r="AE809" s="34"/>
      <c r="AT809" s="17" t="s">
        <v>154</v>
      </c>
      <c r="AU809" s="17" t="s">
        <v>88</v>
      </c>
    </row>
    <row r="810" spans="1:65" s="2" customFormat="1" ht="16.5" customHeight="1">
      <c r="A810" s="34"/>
      <c r="B810" s="35"/>
      <c r="C810" s="187" t="s">
        <v>550</v>
      </c>
      <c r="D810" s="187" t="s">
        <v>149</v>
      </c>
      <c r="E810" s="188" t="s">
        <v>876</v>
      </c>
      <c r="F810" s="189" t="s">
        <v>877</v>
      </c>
      <c r="G810" s="190" t="s">
        <v>163</v>
      </c>
      <c r="H810" s="191">
        <v>18.64</v>
      </c>
      <c r="I810" s="192"/>
      <c r="J810" s="193">
        <f>ROUND(I810*H810,2)</f>
        <v>0</v>
      </c>
      <c r="K810" s="194"/>
      <c r="L810" s="39"/>
      <c r="M810" s="195" t="s">
        <v>1</v>
      </c>
      <c r="N810" s="196" t="s">
        <v>43</v>
      </c>
      <c r="O810" s="71"/>
      <c r="P810" s="197">
        <f>O810*H810</f>
        <v>0</v>
      </c>
      <c r="Q810" s="197">
        <v>0</v>
      </c>
      <c r="R810" s="197">
        <f>Q810*H810</f>
        <v>0</v>
      </c>
      <c r="S810" s="197">
        <v>0</v>
      </c>
      <c r="T810" s="198">
        <f>S810*H810</f>
        <v>0</v>
      </c>
      <c r="U810" s="34"/>
      <c r="V810" s="34"/>
      <c r="W810" s="34"/>
      <c r="X810" s="34"/>
      <c r="Y810" s="34"/>
      <c r="Z810" s="34"/>
      <c r="AA810" s="34"/>
      <c r="AB810" s="34"/>
      <c r="AC810" s="34"/>
      <c r="AD810" s="34"/>
      <c r="AE810" s="34"/>
      <c r="AR810" s="199" t="s">
        <v>197</v>
      </c>
      <c r="AT810" s="199" t="s">
        <v>149</v>
      </c>
      <c r="AU810" s="199" t="s">
        <v>88</v>
      </c>
      <c r="AY810" s="17" t="s">
        <v>146</v>
      </c>
      <c r="BE810" s="200">
        <f>IF(N810="základní",J810,0)</f>
        <v>0</v>
      </c>
      <c r="BF810" s="200">
        <f>IF(N810="snížená",J810,0)</f>
        <v>0</v>
      </c>
      <c r="BG810" s="200">
        <f>IF(N810="zákl. přenesená",J810,0)</f>
        <v>0</v>
      </c>
      <c r="BH810" s="200">
        <f>IF(N810="sníž. přenesená",J810,0)</f>
        <v>0</v>
      </c>
      <c r="BI810" s="200">
        <f>IF(N810="nulová",J810,0)</f>
        <v>0</v>
      </c>
      <c r="BJ810" s="17" t="s">
        <v>86</v>
      </c>
      <c r="BK810" s="200">
        <f>ROUND(I810*H810,2)</f>
        <v>0</v>
      </c>
      <c r="BL810" s="17" t="s">
        <v>197</v>
      </c>
      <c r="BM810" s="199" t="s">
        <v>878</v>
      </c>
    </row>
    <row r="811" spans="1:65" s="2" customFormat="1">
      <c r="A811" s="34"/>
      <c r="B811" s="35"/>
      <c r="C811" s="36"/>
      <c r="D811" s="201" t="s">
        <v>154</v>
      </c>
      <c r="E811" s="36"/>
      <c r="F811" s="202" t="s">
        <v>877</v>
      </c>
      <c r="G811" s="36"/>
      <c r="H811" s="36"/>
      <c r="I811" s="203"/>
      <c r="J811" s="36"/>
      <c r="K811" s="36"/>
      <c r="L811" s="39"/>
      <c r="M811" s="204"/>
      <c r="N811" s="205"/>
      <c r="O811" s="71"/>
      <c r="P811" s="71"/>
      <c r="Q811" s="71"/>
      <c r="R811" s="71"/>
      <c r="S811" s="71"/>
      <c r="T811" s="72"/>
      <c r="U811" s="34"/>
      <c r="V811" s="34"/>
      <c r="W811" s="34"/>
      <c r="X811" s="34"/>
      <c r="Y811" s="34"/>
      <c r="Z811" s="34"/>
      <c r="AA811" s="34"/>
      <c r="AB811" s="34"/>
      <c r="AC811" s="34"/>
      <c r="AD811" s="34"/>
      <c r="AE811" s="34"/>
      <c r="AT811" s="17" t="s">
        <v>154</v>
      </c>
      <c r="AU811" s="17" t="s">
        <v>88</v>
      </c>
    </row>
    <row r="812" spans="1:65" s="13" customFormat="1">
      <c r="B812" s="206"/>
      <c r="C812" s="207"/>
      <c r="D812" s="201" t="s">
        <v>155</v>
      </c>
      <c r="E812" s="208" t="s">
        <v>1</v>
      </c>
      <c r="F812" s="209" t="s">
        <v>879</v>
      </c>
      <c r="G812" s="207"/>
      <c r="H812" s="210">
        <v>12.96</v>
      </c>
      <c r="I812" s="211"/>
      <c r="J812" s="207"/>
      <c r="K812" s="207"/>
      <c r="L812" s="212"/>
      <c r="M812" s="213"/>
      <c r="N812" s="214"/>
      <c r="O812" s="214"/>
      <c r="P812" s="214"/>
      <c r="Q812" s="214"/>
      <c r="R812" s="214"/>
      <c r="S812" s="214"/>
      <c r="T812" s="215"/>
      <c r="AT812" s="216" t="s">
        <v>155</v>
      </c>
      <c r="AU812" s="216" t="s">
        <v>88</v>
      </c>
      <c r="AV812" s="13" t="s">
        <v>88</v>
      </c>
      <c r="AW812" s="13" t="s">
        <v>35</v>
      </c>
      <c r="AX812" s="13" t="s">
        <v>78</v>
      </c>
      <c r="AY812" s="216" t="s">
        <v>146</v>
      </c>
    </row>
    <row r="813" spans="1:65" s="13" customFormat="1">
      <c r="B813" s="206"/>
      <c r="C813" s="207"/>
      <c r="D813" s="201" t="s">
        <v>155</v>
      </c>
      <c r="E813" s="208" t="s">
        <v>1</v>
      </c>
      <c r="F813" s="209" t="s">
        <v>880</v>
      </c>
      <c r="G813" s="207"/>
      <c r="H813" s="210">
        <v>1.1232</v>
      </c>
      <c r="I813" s="211"/>
      <c r="J813" s="207"/>
      <c r="K813" s="207"/>
      <c r="L813" s="212"/>
      <c r="M813" s="213"/>
      <c r="N813" s="214"/>
      <c r="O813" s="214"/>
      <c r="P813" s="214"/>
      <c r="Q813" s="214"/>
      <c r="R813" s="214"/>
      <c r="S813" s="214"/>
      <c r="T813" s="215"/>
      <c r="AT813" s="216" t="s">
        <v>155</v>
      </c>
      <c r="AU813" s="216" t="s">
        <v>88</v>
      </c>
      <c r="AV813" s="13" t="s">
        <v>88</v>
      </c>
      <c r="AW813" s="13" t="s">
        <v>35</v>
      </c>
      <c r="AX813" s="13" t="s">
        <v>78</v>
      </c>
      <c r="AY813" s="216" t="s">
        <v>146</v>
      </c>
    </row>
    <row r="814" spans="1:65" s="13" customFormat="1">
      <c r="B814" s="206"/>
      <c r="C814" s="207"/>
      <c r="D814" s="201" t="s">
        <v>155</v>
      </c>
      <c r="E814" s="208" t="s">
        <v>1</v>
      </c>
      <c r="F814" s="209" t="s">
        <v>881</v>
      </c>
      <c r="G814" s="207"/>
      <c r="H814" s="210">
        <v>0.64800000000000002</v>
      </c>
      <c r="I814" s="211"/>
      <c r="J814" s="207"/>
      <c r="K814" s="207"/>
      <c r="L814" s="212"/>
      <c r="M814" s="213"/>
      <c r="N814" s="214"/>
      <c r="O814" s="214"/>
      <c r="P814" s="214"/>
      <c r="Q814" s="214"/>
      <c r="R814" s="214"/>
      <c r="S814" s="214"/>
      <c r="T814" s="215"/>
      <c r="AT814" s="216" t="s">
        <v>155</v>
      </c>
      <c r="AU814" s="216" t="s">
        <v>88</v>
      </c>
      <c r="AV814" s="13" t="s">
        <v>88</v>
      </c>
      <c r="AW814" s="13" t="s">
        <v>35</v>
      </c>
      <c r="AX814" s="13" t="s">
        <v>78</v>
      </c>
      <c r="AY814" s="216" t="s">
        <v>146</v>
      </c>
    </row>
    <row r="815" spans="1:65" s="13" customFormat="1">
      <c r="B815" s="206"/>
      <c r="C815" s="207"/>
      <c r="D815" s="201" t="s">
        <v>155</v>
      </c>
      <c r="E815" s="208" t="s">
        <v>1</v>
      </c>
      <c r="F815" s="209" t="s">
        <v>882</v>
      </c>
      <c r="G815" s="207"/>
      <c r="H815" s="210">
        <v>8.5500000000000007E-2</v>
      </c>
      <c r="I815" s="211"/>
      <c r="J815" s="207"/>
      <c r="K815" s="207"/>
      <c r="L815" s="212"/>
      <c r="M815" s="213"/>
      <c r="N815" s="214"/>
      <c r="O815" s="214"/>
      <c r="P815" s="214"/>
      <c r="Q815" s="214"/>
      <c r="R815" s="214"/>
      <c r="S815" s="214"/>
      <c r="T815" s="215"/>
      <c r="AT815" s="216" t="s">
        <v>155</v>
      </c>
      <c r="AU815" s="216" t="s">
        <v>88</v>
      </c>
      <c r="AV815" s="13" t="s">
        <v>88</v>
      </c>
      <c r="AW815" s="13" t="s">
        <v>35</v>
      </c>
      <c r="AX815" s="13" t="s">
        <v>78</v>
      </c>
      <c r="AY815" s="216" t="s">
        <v>146</v>
      </c>
    </row>
    <row r="816" spans="1:65" s="13" customFormat="1">
      <c r="B816" s="206"/>
      <c r="C816" s="207"/>
      <c r="D816" s="201" t="s">
        <v>155</v>
      </c>
      <c r="E816" s="208" t="s">
        <v>1</v>
      </c>
      <c r="F816" s="209" t="s">
        <v>883</v>
      </c>
      <c r="G816" s="207"/>
      <c r="H816" s="210">
        <v>0.86399999999999999</v>
      </c>
      <c r="I816" s="211"/>
      <c r="J816" s="207"/>
      <c r="K816" s="207"/>
      <c r="L816" s="212"/>
      <c r="M816" s="213"/>
      <c r="N816" s="214"/>
      <c r="O816" s="214"/>
      <c r="P816" s="214"/>
      <c r="Q816" s="214"/>
      <c r="R816" s="214"/>
      <c r="S816" s="214"/>
      <c r="T816" s="215"/>
      <c r="AT816" s="216" t="s">
        <v>155</v>
      </c>
      <c r="AU816" s="216" t="s">
        <v>88</v>
      </c>
      <c r="AV816" s="13" t="s">
        <v>88</v>
      </c>
      <c r="AW816" s="13" t="s">
        <v>35</v>
      </c>
      <c r="AX816" s="13" t="s">
        <v>78</v>
      </c>
      <c r="AY816" s="216" t="s">
        <v>146</v>
      </c>
    </row>
    <row r="817" spans="1:65" s="13" customFormat="1">
      <c r="B817" s="206"/>
      <c r="C817" s="207"/>
      <c r="D817" s="201" t="s">
        <v>155</v>
      </c>
      <c r="E817" s="208" t="s">
        <v>1</v>
      </c>
      <c r="F817" s="209" t="s">
        <v>884</v>
      </c>
      <c r="G817" s="207"/>
      <c r="H817" s="210">
        <v>0.30340245211310785</v>
      </c>
      <c r="I817" s="211"/>
      <c r="J817" s="207"/>
      <c r="K817" s="207"/>
      <c r="L817" s="212"/>
      <c r="M817" s="213"/>
      <c r="N817" s="214"/>
      <c r="O817" s="214"/>
      <c r="P817" s="214"/>
      <c r="Q817" s="214"/>
      <c r="R817" s="214"/>
      <c r="S817" s="214"/>
      <c r="T817" s="215"/>
      <c r="AT817" s="216" t="s">
        <v>155</v>
      </c>
      <c r="AU817" s="216" t="s">
        <v>88</v>
      </c>
      <c r="AV817" s="13" t="s">
        <v>88</v>
      </c>
      <c r="AW817" s="13" t="s">
        <v>35</v>
      </c>
      <c r="AX817" s="13" t="s">
        <v>78</v>
      </c>
      <c r="AY817" s="216" t="s">
        <v>146</v>
      </c>
    </row>
    <row r="818" spans="1:65" s="13" customFormat="1">
      <c r="B818" s="206"/>
      <c r="C818" s="207"/>
      <c r="D818" s="201" t="s">
        <v>155</v>
      </c>
      <c r="E818" s="208" t="s">
        <v>1</v>
      </c>
      <c r="F818" s="209" t="s">
        <v>885</v>
      </c>
      <c r="G818" s="207"/>
      <c r="H818" s="210">
        <v>1.68</v>
      </c>
      <c r="I818" s="211"/>
      <c r="J818" s="207"/>
      <c r="K818" s="207"/>
      <c r="L818" s="212"/>
      <c r="M818" s="213"/>
      <c r="N818" s="214"/>
      <c r="O818" s="214"/>
      <c r="P818" s="214"/>
      <c r="Q818" s="214"/>
      <c r="R818" s="214"/>
      <c r="S818" s="214"/>
      <c r="T818" s="215"/>
      <c r="AT818" s="216" t="s">
        <v>155</v>
      </c>
      <c r="AU818" s="216" t="s">
        <v>88</v>
      </c>
      <c r="AV818" s="13" t="s">
        <v>88</v>
      </c>
      <c r="AW818" s="13" t="s">
        <v>35</v>
      </c>
      <c r="AX818" s="13" t="s">
        <v>78</v>
      </c>
      <c r="AY818" s="216" t="s">
        <v>146</v>
      </c>
    </row>
    <row r="819" spans="1:65" s="13" customFormat="1">
      <c r="B819" s="206"/>
      <c r="C819" s="207"/>
      <c r="D819" s="201" t="s">
        <v>155</v>
      </c>
      <c r="E819" s="208" t="s">
        <v>1</v>
      </c>
      <c r="F819" s="209" t="s">
        <v>886</v>
      </c>
      <c r="G819" s="207"/>
      <c r="H819" s="210">
        <v>0.97599999999999998</v>
      </c>
      <c r="I819" s="211"/>
      <c r="J819" s="207"/>
      <c r="K819" s="207"/>
      <c r="L819" s="212"/>
      <c r="M819" s="213"/>
      <c r="N819" s="214"/>
      <c r="O819" s="214"/>
      <c r="P819" s="214"/>
      <c r="Q819" s="214"/>
      <c r="R819" s="214"/>
      <c r="S819" s="214"/>
      <c r="T819" s="215"/>
      <c r="AT819" s="216" t="s">
        <v>155</v>
      </c>
      <c r="AU819" s="216" t="s">
        <v>88</v>
      </c>
      <c r="AV819" s="13" t="s">
        <v>88</v>
      </c>
      <c r="AW819" s="13" t="s">
        <v>35</v>
      </c>
      <c r="AX819" s="13" t="s">
        <v>78</v>
      </c>
      <c r="AY819" s="216" t="s">
        <v>146</v>
      </c>
    </row>
    <row r="820" spans="1:65" s="14" customFormat="1">
      <c r="B820" s="217"/>
      <c r="C820" s="218"/>
      <c r="D820" s="201" t="s">
        <v>155</v>
      </c>
      <c r="E820" s="219" t="s">
        <v>1</v>
      </c>
      <c r="F820" s="220" t="s">
        <v>157</v>
      </c>
      <c r="G820" s="218"/>
      <c r="H820" s="221">
        <v>18.640102452113108</v>
      </c>
      <c r="I820" s="222"/>
      <c r="J820" s="218"/>
      <c r="K820" s="218"/>
      <c r="L820" s="223"/>
      <c r="M820" s="224"/>
      <c r="N820" s="225"/>
      <c r="O820" s="225"/>
      <c r="P820" s="225"/>
      <c r="Q820" s="225"/>
      <c r="R820" s="225"/>
      <c r="S820" s="225"/>
      <c r="T820" s="226"/>
      <c r="AT820" s="227" t="s">
        <v>155</v>
      </c>
      <c r="AU820" s="227" t="s">
        <v>88</v>
      </c>
      <c r="AV820" s="14" t="s">
        <v>153</v>
      </c>
      <c r="AW820" s="14" t="s">
        <v>35</v>
      </c>
      <c r="AX820" s="14" t="s">
        <v>86</v>
      </c>
      <c r="AY820" s="227" t="s">
        <v>146</v>
      </c>
    </row>
    <row r="821" spans="1:65" s="2" customFormat="1" ht="16.5" customHeight="1">
      <c r="A821" s="34"/>
      <c r="B821" s="35"/>
      <c r="C821" s="187" t="s">
        <v>887</v>
      </c>
      <c r="D821" s="187" t="s">
        <v>149</v>
      </c>
      <c r="E821" s="188" t="s">
        <v>888</v>
      </c>
      <c r="F821" s="189" t="s">
        <v>889</v>
      </c>
      <c r="G821" s="190" t="s">
        <v>163</v>
      </c>
      <c r="H821" s="191">
        <v>18.64</v>
      </c>
      <c r="I821" s="192"/>
      <c r="J821" s="193">
        <f>ROUND(I821*H821,2)</f>
        <v>0</v>
      </c>
      <c r="K821" s="194"/>
      <c r="L821" s="39"/>
      <c r="M821" s="195" t="s">
        <v>1</v>
      </c>
      <c r="N821" s="196" t="s">
        <v>43</v>
      </c>
      <c r="O821" s="71"/>
      <c r="P821" s="197">
        <f>O821*H821</f>
        <v>0</v>
      </c>
      <c r="Q821" s="197">
        <v>0</v>
      </c>
      <c r="R821" s="197">
        <f>Q821*H821</f>
        <v>0</v>
      </c>
      <c r="S821" s="197">
        <v>0</v>
      </c>
      <c r="T821" s="198">
        <f>S821*H821</f>
        <v>0</v>
      </c>
      <c r="U821" s="34"/>
      <c r="V821" s="34"/>
      <c r="W821" s="34"/>
      <c r="X821" s="34"/>
      <c r="Y821" s="34"/>
      <c r="Z821" s="34"/>
      <c r="AA821" s="34"/>
      <c r="AB821" s="34"/>
      <c r="AC821" s="34"/>
      <c r="AD821" s="34"/>
      <c r="AE821" s="34"/>
      <c r="AR821" s="199" t="s">
        <v>197</v>
      </c>
      <c r="AT821" s="199" t="s">
        <v>149</v>
      </c>
      <c r="AU821" s="199" t="s">
        <v>88</v>
      </c>
      <c r="AY821" s="17" t="s">
        <v>146</v>
      </c>
      <c r="BE821" s="200">
        <f>IF(N821="základní",J821,0)</f>
        <v>0</v>
      </c>
      <c r="BF821" s="200">
        <f>IF(N821="snížená",J821,0)</f>
        <v>0</v>
      </c>
      <c r="BG821" s="200">
        <f>IF(N821="zákl. přenesená",J821,0)</f>
        <v>0</v>
      </c>
      <c r="BH821" s="200">
        <f>IF(N821="sníž. přenesená",J821,0)</f>
        <v>0</v>
      </c>
      <c r="BI821" s="200">
        <f>IF(N821="nulová",J821,0)</f>
        <v>0</v>
      </c>
      <c r="BJ821" s="17" t="s">
        <v>86</v>
      </c>
      <c r="BK821" s="200">
        <f>ROUND(I821*H821,2)</f>
        <v>0</v>
      </c>
      <c r="BL821" s="17" t="s">
        <v>197</v>
      </c>
      <c r="BM821" s="199" t="s">
        <v>890</v>
      </c>
    </row>
    <row r="822" spans="1:65" s="2" customFormat="1">
      <c r="A822" s="34"/>
      <c r="B822" s="35"/>
      <c r="C822" s="36"/>
      <c r="D822" s="201" t="s">
        <v>154</v>
      </c>
      <c r="E822" s="36"/>
      <c r="F822" s="202" t="s">
        <v>889</v>
      </c>
      <c r="G822" s="36"/>
      <c r="H822" s="36"/>
      <c r="I822" s="203"/>
      <c r="J822" s="36"/>
      <c r="K822" s="36"/>
      <c r="L822" s="39"/>
      <c r="M822" s="204"/>
      <c r="N822" s="205"/>
      <c r="O822" s="71"/>
      <c r="P822" s="71"/>
      <c r="Q822" s="71"/>
      <c r="R822" s="71"/>
      <c r="S822" s="71"/>
      <c r="T822" s="72"/>
      <c r="U822" s="34"/>
      <c r="V822" s="34"/>
      <c r="W822" s="34"/>
      <c r="X822" s="34"/>
      <c r="Y822" s="34"/>
      <c r="Z822" s="34"/>
      <c r="AA822" s="34"/>
      <c r="AB822" s="34"/>
      <c r="AC822" s="34"/>
      <c r="AD822" s="34"/>
      <c r="AE822" s="34"/>
      <c r="AT822" s="17" t="s">
        <v>154</v>
      </c>
      <c r="AU822" s="17" t="s">
        <v>88</v>
      </c>
    </row>
    <row r="823" spans="1:65" s="2" customFormat="1" ht="24.2" customHeight="1">
      <c r="A823" s="34"/>
      <c r="B823" s="35"/>
      <c r="C823" s="187" t="s">
        <v>553</v>
      </c>
      <c r="D823" s="187" t="s">
        <v>149</v>
      </c>
      <c r="E823" s="188" t="s">
        <v>891</v>
      </c>
      <c r="F823" s="189" t="s">
        <v>892</v>
      </c>
      <c r="G823" s="190" t="s">
        <v>163</v>
      </c>
      <c r="H823" s="191">
        <v>1</v>
      </c>
      <c r="I823" s="192"/>
      <c r="J823" s="193">
        <f>ROUND(I823*H823,2)</f>
        <v>0</v>
      </c>
      <c r="K823" s="194"/>
      <c r="L823" s="39"/>
      <c r="M823" s="195" t="s">
        <v>1</v>
      </c>
      <c r="N823" s="196" t="s">
        <v>43</v>
      </c>
      <c r="O823" s="71"/>
      <c r="P823" s="197">
        <f>O823*H823</f>
        <v>0</v>
      </c>
      <c r="Q823" s="197">
        <v>0</v>
      </c>
      <c r="R823" s="197">
        <f>Q823*H823</f>
        <v>0</v>
      </c>
      <c r="S823" s="197">
        <v>0</v>
      </c>
      <c r="T823" s="198">
        <f>S823*H823</f>
        <v>0</v>
      </c>
      <c r="U823" s="34"/>
      <c r="V823" s="34"/>
      <c r="W823" s="34"/>
      <c r="X823" s="34"/>
      <c r="Y823" s="34"/>
      <c r="Z823" s="34"/>
      <c r="AA823" s="34"/>
      <c r="AB823" s="34"/>
      <c r="AC823" s="34"/>
      <c r="AD823" s="34"/>
      <c r="AE823" s="34"/>
      <c r="AR823" s="199" t="s">
        <v>197</v>
      </c>
      <c r="AT823" s="199" t="s">
        <v>149</v>
      </c>
      <c r="AU823" s="199" t="s">
        <v>88</v>
      </c>
      <c r="AY823" s="17" t="s">
        <v>146</v>
      </c>
      <c r="BE823" s="200">
        <f>IF(N823="základní",J823,0)</f>
        <v>0</v>
      </c>
      <c r="BF823" s="200">
        <f>IF(N823="snížená",J823,0)</f>
        <v>0</v>
      </c>
      <c r="BG823" s="200">
        <f>IF(N823="zákl. přenesená",J823,0)</f>
        <v>0</v>
      </c>
      <c r="BH823" s="200">
        <f>IF(N823="sníž. přenesená",J823,0)</f>
        <v>0</v>
      </c>
      <c r="BI823" s="200">
        <f>IF(N823="nulová",J823,0)</f>
        <v>0</v>
      </c>
      <c r="BJ823" s="17" t="s">
        <v>86</v>
      </c>
      <c r="BK823" s="200">
        <f>ROUND(I823*H823,2)</f>
        <v>0</v>
      </c>
      <c r="BL823" s="17" t="s">
        <v>197</v>
      </c>
      <c r="BM823" s="199" t="s">
        <v>893</v>
      </c>
    </row>
    <row r="824" spans="1:65" s="2" customFormat="1">
      <c r="A824" s="34"/>
      <c r="B824" s="35"/>
      <c r="C824" s="36"/>
      <c r="D824" s="201" t="s">
        <v>154</v>
      </c>
      <c r="E824" s="36"/>
      <c r="F824" s="202" t="s">
        <v>892</v>
      </c>
      <c r="G824" s="36"/>
      <c r="H824" s="36"/>
      <c r="I824" s="203"/>
      <c r="J824" s="36"/>
      <c r="K824" s="36"/>
      <c r="L824" s="39"/>
      <c r="M824" s="204"/>
      <c r="N824" s="205"/>
      <c r="O824" s="71"/>
      <c r="P824" s="71"/>
      <c r="Q824" s="71"/>
      <c r="R824" s="71"/>
      <c r="S824" s="71"/>
      <c r="T824" s="72"/>
      <c r="U824" s="34"/>
      <c r="V824" s="34"/>
      <c r="W824" s="34"/>
      <c r="X824" s="34"/>
      <c r="Y824" s="34"/>
      <c r="Z824" s="34"/>
      <c r="AA824" s="34"/>
      <c r="AB824" s="34"/>
      <c r="AC824" s="34"/>
      <c r="AD824" s="34"/>
      <c r="AE824" s="34"/>
      <c r="AT824" s="17" t="s">
        <v>154</v>
      </c>
      <c r="AU824" s="17" t="s">
        <v>88</v>
      </c>
    </row>
    <row r="825" spans="1:65" s="2" customFormat="1" ht="16.5" customHeight="1">
      <c r="A825" s="34"/>
      <c r="B825" s="35"/>
      <c r="C825" s="187" t="s">
        <v>894</v>
      </c>
      <c r="D825" s="187" t="s">
        <v>149</v>
      </c>
      <c r="E825" s="188" t="s">
        <v>895</v>
      </c>
      <c r="F825" s="189" t="s">
        <v>896</v>
      </c>
      <c r="G825" s="190" t="s">
        <v>163</v>
      </c>
      <c r="H825" s="191">
        <v>1</v>
      </c>
      <c r="I825" s="192"/>
      <c r="J825" s="193">
        <f>ROUND(I825*H825,2)</f>
        <v>0</v>
      </c>
      <c r="K825" s="194"/>
      <c r="L825" s="39"/>
      <c r="M825" s="195" t="s">
        <v>1</v>
      </c>
      <c r="N825" s="196" t="s">
        <v>43</v>
      </c>
      <c r="O825" s="71"/>
      <c r="P825" s="197">
        <f>O825*H825</f>
        <v>0</v>
      </c>
      <c r="Q825" s="197">
        <v>0</v>
      </c>
      <c r="R825" s="197">
        <f>Q825*H825</f>
        <v>0</v>
      </c>
      <c r="S825" s="197">
        <v>0</v>
      </c>
      <c r="T825" s="198">
        <f>S825*H825</f>
        <v>0</v>
      </c>
      <c r="U825" s="34"/>
      <c r="V825" s="34"/>
      <c r="W825" s="34"/>
      <c r="X825" s="34"/>
      <c r="Y825" s="34"/>
      <c r="Z825" s="34"/>
      <c r="AA825" s="34"/>
      <c r="AB825" s="34"/>
      <c r="AC825" s="34"/>
      <c r="AD825" s="34"/>
      <c r="AE825" s="34"/>
      <c r="AR825" s="199" t="s">
        <v>197</v>
      </c>
      <c r="AT825" s="199" t="s">
        <v>149</v>
      </c>
      <c r="AU825" s="199" t="s">
        <v>88</v>
      </c>
      <c r="AY825" s="17" t="s">
        <v>146</v>
      </c>
      <c r="BE825" s="200">
        <f>IF(N825="základní",J825,0)</f>
        <v>0</v>
      </c>
      <c r="BF825" s="200">
        <f>IF(N825="snížená",J825,0)</f>
        <v>0</v>
      </c>
      <c r="BG825" s="200">
        <f>IF(N825="zákl. přenesená",J825,0)</f>
        <v>0</v>
      </c>
      <c r="BH825" s="200">
        <f>IF(N825="sníž. přenesená",J825,0)</f>
        <v>0</v>
      </c>
      <c r="BI825" s="200">
        <f>IF(N825="nulová",J825,0)</f>
        <v>0</v>
      </c>
      <c r="BJ825" s="17" t="s">
        <v>86</v>
      </c>
      <c r="BK825" s="200">
        <f>ROUND(I825*H825,2)</f>
        <v>0</v>
      </c>
      <c r="BL825" s="17" t="s">
        <v>197</v>
      </c>
      <c r="BM825" s="199" t="s">
        <v>897</v>
      </c>
    </row>
    <row r="826" spans="1:65" s="2" customFormat="1">
      <c r="A826" s="34"/>
      <c r="B826" s="35"/>
      <c r="C826" s="36"/>
      <c r="D826" s="201" t="s">
        <v>154</v>
      </c>
      <c r="E826" s="36"/>
      <c r="F826" s="202" t="s">
        <v>896</v>
      </c>
      <c r="G826" s="36"/>
      <c r="H826" s="36"/>
      <c r="I826" s="203"/>
      <c r="J826" s="36"/>
      <c r="K826" s="36"/>
      <c r="L826" s="39"/>
      <c r="M826" s="204"/>
      <c r="N826" s="205"/>
      <c r="O826" s="71"/>
      <c r="P826" s="71"/>
      <c r="Q826" s="71"/>
      <c r="R826" s="71"/>
      <c r="S826" s="71"/>
      <c r="T826" s="72"/>
      <c r="U826" s="34"/>
      <c r="V826" s="34"/>
      <c r="W826" s="34"/>
      <c r="X826" s="34"/>
      <c r="Y826" s="34"/>
      <c r="Z826" s="34"/>
      <c r="AA826" s="34"/>
      <c r="AB826" s="34"/>
      <c r="AC826" s="34"/>
      <c r="AD826" s="34"/>
      <c r="AE826" s="34"/>
      <c r="AT826" s="17" t="s">
        <v>154</v>
      </c>
      <c r="AU826" s="17" t="s">
        <v>88</v>
      </c>
    </row>
    <row r="827" spans="1:65" s="2" customFormat="1" ht="16.5" customHeight="1">
      <c r="A827" s="34"/>
      <c r="B827" s="35"/>
      <c r="C827" s="187" t="s">
        <v>557</v>
      </c>
      <c r="D827" s="187" t="s">
        <v>149</v>
      </c>
      <c r="E827" s="188" t="s">
        <v>898</v>
      </c>
      <c r="F827" s="189" t="s">
        <v>899</v>
      </c>
      <c r="G827" s="190" t="s">
        <v>163</v>
      </c>
      <c r="H827" s="191">
        <v>1</v>
      </c>
      <c r="I827" s="192"/>
      <c r="J827" s="193">
        <f>ROUND(I827*H827,2)</f>
        <v>0</v>
      </c>
      <c r="K827" s="194"/>
      <c r="L827" s="39"/>
      <c r="M827" s="195" t="s">
        <v>1</v>
      </c>
      <c r="N827" s="196" t="s">
        <v>43</v>
      </c>
      <c r="O827" s="71"/>
      <c r="P827" s="197">
        <f>O827*H827</f>
        <v>0</v>
      </c>
      <c r="Q827" s="197">
        <v>0</v>
      </c>
      <c r="R827" s="197">
        <f>Q827*H827</f>
        <v>0</v>
      </c>
      <c r="S827" s="197">
        <v>0</v>
      </c>
      <c r="T827" s="198">
        <f>S827*H827</f>
        <v>0</v>
      </c>
      <c r="U827" s="34"/>
      <c r="V827" s="34"/>
      <c r="W827" s="34"/>
      <c r="X827" s="34"/>
      <c r="Y827" s="34"/>
      <c r="Z827" s="34"/>
      <c r="AA827" s="34"/>
      <c r="AB827" s="34"/>
      <c r="AC827" s="34"/>
      <c r="AD827" s="34"/>
      <c r="AE827" s="34"/>
      <c r="AR827" s="199" t="s">
        <v>197</v>
      </c>
      <c r="AT827" s="199" t="s">
        <v>149</v>
      </c>
      <c r="AU827" s="199" t="s">
        <v>88</v>
      </c>
      <c r="AY827" s="17" t="s">
        <v>146</v>
      </c>
      <c r="BE827" s="200">
        <f>IF(N827="základní",J827,0)</f>
        <v>0</v>
      </c>
      <c r="BF827" s="200">
        <f>IF(N827="snížená",J827,0)</f>
        <v>0</v>
      </c>
      <c r="BG827" s="200">
        <f>IF(N827="zákl. přenesená",J827,0)</f>
        <v>0</v>
      </c>
      <c r="BH827" s="200">
        <f>IF(N827="sníž. přenesená",J827,0)</f>
        <v>0</v>
      </c>
      <c r="BI827" s="200">
        <f>IF(N827="nulová",J827,0)</f>
        <v>0</v>
      </c>
      <c r="BJ827" s="17" t="s">
        <v>86</v>
      </c>
      <c r="BK827" s="200">
        <f>ROUND(I827*H827,2)</f>
        <v>0</v>
      </c>
      <c r="BL827" s="17" t="s">
        <v>197</v>
      </c>
      <c r="BM827" s="199" t="s">
        <v>900</v>
      </c>
    </row>
    <row r="828" spans="1:65" s="2" customFormat="1">
      <c r="A828" s="34"/>
      <c r="B828" s="35"/>
      <c r="C828" s="36"/>
      <c r="D828" s="201" t="s">
        <v>154</v>
      </c>
      <c r="E828" s="36"/>
      <c r="F828" s="202" t="s">
        <v>899</v>
      </c>
      <c r="G828" s="36"/>
      <c r="H828" s="36"/>
      <c r="I828" s="203"/>
      <c r="J828" s="36"/>
      <c r="K828" s="36"/>
      <c r="L828" s="39"/>
      <c r="M828" s="204"/>
      <c r="N828" s="205"/>
      <c r="O828" s="71"/>
      <c r="P828" s="71"/>
      <c r="Q828" s="71"/>
      <c r="R828" s="71"/>
      <c r="S828" s="71"/>
      <c r="T828" s="72"/>
      <c r="U828" s="34"/>
      <c r="V828" s="34"/>
      <c r="W828" s="34"/>
      <c r="X828" s="34"/>
      <c r="Y828" s="34"/>
      <c r="Z828" s="34"/>
      <c r="AA828" s="34"/>
      <c r="AB828" s="34"/>
      <c r="AC828" s="34"/>
      <c r="AD828" s="34"/>
      <c r="AE828" s="34"/>
      <c r="AT828" s="17" t="s">
        <v>154</v>
      </c>
      <c r="AU828" s="17" t="s">
        <v>88</v>
      </c>
    </row>
    <row r="829" spans="1:65" s="13" customFormat="1">
      <c r="B829" s="206"/>
      <c r="C829" s="207"/>
      <c r="D829" s="201" t="s">
        <v>155</v>
      </c>
      <c r="E829" s="208" t="s">
        <v>1</v>
      </c>
      <c r="F829" s="209" t="s">
        <v>901</v>
      </c>
      <c r="G829" s="207"/>
      <c r="H829" s="210">
        <v>1</v>
      </c>
      <c r="I829" s="211"/>
      <c r="J829" s="207"/>
      <c r="K829" s="207"/>
      <c r="L829" s="212"/>
      <c r="M829" s="213"/>
      <c r="N829" s="214"/>
      <c r="O829" s="214"/>
      <c r="P829" s="214"/>
      <c r="Q829" s="214"/>
      <c r="R829" s="214"/>
      <c r="S829" s="214"/>
      <c r="T829" s="215"/>
      <c r="AT829" s="216" t="s">
        <v>155</v>
      </c>
      <c r="AU829" s="216" t="s">
        <v>88</v>
      </c>
      <c r="AV829" s="13" t="s">
        <v>88</v>
      </c>
      <c r="AW829" s="13" t="s">
        <v>35</v>
      </c>
      <c r="AX829" s="13" t="s">
        <v>78</v>
      </c>
      <c r="AY829" s="216" t="s">
        <v>146</v>
      </c>
    </row>
    <row r="830" spans="1:65" s="14" customFormat="1">
      <c r="B830" s="217"/>
      <c r="C830" s="218"/>
      <c r="D830" s="201" t="s">
        <v>155</v>
      </c>
      <c r="E830" s="219" t="s">
        <v>1</v>
      </c>
      <c r="F830" s="220" t="s">
        <v>157</v>
      </c>
      <c r="G830" s="218"/>
      <c r="H830" s="221">
        <v>1</v>
      </c>
      <c r="I830" s="222"/>
      <c r="J830" s="218"/>
      <c r="K830" s="218"/>
      <c r="L830" s="223"/>
      <c r="M830" s="224"/>
      <c r="N830" s="225"/>
      <c r="O830" s="225"/>
      <c r="P830" s="225"/>
      <c r="Q830" s="225"/>
      <c r="R830" s="225"/>
      <c r="S830" s="225"/>
      <c r="T830" s="226"/>
      <c r="AT830" s="227" t="s">
        <v>155</v>
      </c>
      <c r="AU830" s="227" t="s">
        <v>88</v>
      </c>
      <c r="AV830" s="14" t="s">
        <v>153</v>
      </c>
      <c r="AW830" s="14" t="s">
        <v>35</v>
      </c>
      <c r="AX830" s="14" t="s">
        <v>86</v>
      </c>
      <c r="AY830" s="227" t="s">
        <v>146</v>
      </c>
    </row>
    <row r="831" spans="1:65" s="2" customFormat="1" ht="16.5" customHeight="1">
      <c r="A831" s="34"/>
      <c r="B831" s="35"/>
      <c r="C831" s="187" t="s">
        <v>902</v>
      </c>
      <c r="D831" s="187" t="s">
        <v>149</v>
      </c>
      <c r="E831" s="188" t="s">
        <v>903</v>
      </c>
      <c r="F831" s="189" t="s">
        <v>904</v>
      </c>
      <c r="G831" s="190" t="s">
        <v>163</v>
      </c>
      <c r="H831" s="191">
        <v>1</v>
      </c>
      <c r="I831" s="192"/>
      <c r="J831" s="193">
        <f>ROUND(I831*H831,2)</f>
        <v>0</v>
      </c>
      <c r="K831" s="194"/>
      <c r="L831" s="39"/>
      <c r="M831" s="195" t="s">
        <v>1</v>
      </c>
      <c r="N831" s="196" t="s">
        <v>43</v>
      </c>
      <c r="O831" s="71"/>
      <c r="P831" s="197">
        <f>O831*H831</f>
        <v>0</v>
      </c>
      <c r="Q831" s="197">
        <v>0</v>
      </c>
      <c r="R831" s="197">
        <f>Q831*H831</f>
        <v>0</v>
      </c>
      <c r="S831" s="197">
        <v>0</v>
      </c>
      <c r="T831" s="198">
        <f>S831*H831</f>
        <v>0</v>
      </c>
      <c r="U831" s="34"/>
      <c r="V831" s="34"/>
      <c r="W831" s="34"/>
      <c r="X831" s="34"/>
      <c r="Y831" s="34"/>
      <c r="Z831" s="34"/>
      <c r="AA831" s="34"/>
      <c r="AB831" s="34"/>
      <c r="AC831" s="34"/>
      <c r="AD831" s="34"/>
      <c r="AE831" s="34"/>
      <c r="AR831" s="199" t="s">
        <v>197</v>
      </c>
      <c r="AT831" s="199" t="s">
        <v>149</v>
      </c>
      <c r="AU831" s="199" t="s">
        <v>88</v>
      </c>
      <c r="AY831" s="17" t="s">
        <v>146</v>
      </c>
      <c r="BE831" s="200">
        <f>IF(N831="základní",J831,0)</f>
        <v>0</v>
      </c>
      <c r="BF831" s="200">
        <f>IF(N831="snížená",J831,0)</f>
        <v>0</v>
      </c>
      <c r="BG831" s="200">
        <f>IF(N831="zákl. přenesená",J831,0)</f>
        <v>0</v>
      </c>
      <c r="BH831" s="200">
        <f>IF(N831="sníž. přenesená",J831,0)</f>
        <v>0</v>
      </c>
      <c r="BI831" s="200">
        <f>IF(N831="nulová",J831,0)</f>
        <v>0</v>
      </c>
      <c r="BJ831" s="17" t="s">
        <v>86</v>
      </c>
      <c r="BK831" s="200">
        <f>ROUND(I831*H831,2)</f>
        <v>0</v>
      </c>
      <c r="BL831" s="17" t="s">
        <v>197</v>
      </c>
      <c r="BM831" s="199" t="s">
        <v>905</v>
      </c>
    </row>
    <row r="832" spans="1:65" s="2" customFormat="1">
      <c r="A832" s="34"/>
      <c r="B832" s="35"/>
      <c r="C832" s="36"/>
      <c r="D832" s="201" t="s">
        <v>154</v>
      </c>
      <c r="E832" s="36"/>
      <c r="F832" s="202" t="s">
        <v>904</v>
      </c>
      <c r="G832" s="36"/>
      <c r="H832" s="36"/>
      <c r="I832" s="203"/>
      <c r="J832" s="36"/>
      <c r="K832" s="36"/>
      <c r="L832" s="39"/>
      <c r="M832" s="204"/>
      <c r="N832" s="205"/>
      <c r="O832" s="71"/>
      <c r="P832" s="71"/>
      <c r="Q832" s="71"/>
      <c r="R832" s="71"/>
      <c r="S832" s="71"/>
      <c r="T832" s="72"/>
      <c r="U832" s="34"/>
      <c r="V832" s="34"/>
      <c r="W832" s="34"/>
      <c r="X832" s="34"/>
      <c r="Y832" s="34"/>
      <c r="Z832" s="34"/>
      <c r="AA832" s="34"/>
      <c r="AB832" s="34"/>
      <c r="AC832" s="34"/>
      <c r="AD832" s="34"/>
      <c r="AE832" s="34"/>
      <c r="AT832" s="17" t="s">
        <v>154</v>
      </c>
      <c r="AU832" s="17" t="s">
        <v>88</v>
      </c>
    </row>
    <row r="833" spans="1:65" s="2" customFormat="1" ht="16.5" customHeight="1">
      <c r="A833" s="34"/>
      <c r="B833" s="35"/>
      <c r="C833" s="187" t="s">
        <v>560</v>
      </c>
      <c r="D833" s="187" t="s">
        <v>149</v>
      </c>
      <c r="E833" s="188" t="s">
        <v>906</v>
      </c>
      <c r="F833" s="189" t="s">
        <v>907</v>
      </c>
      <c r="G833" s="190" t="s">
        <v>163</v>
      </c>
      <c r="H833" s="191">
        <v>25.8</v>
      </c>
      <c r="I833" s="192"/>
      <c r="J833" s="193">
        <f>ROUND(I833*H833,2)</f>
        <v>0</v>
      </c>
      <c r="K833" s="194"/>
      <c r="L833" s="39"/>
      <c r="M833" s="195" t="s">
        <v>1</v>
      </c>
      <c r="N833" s="196" t="s">
        <v>43</v>
      </c>
      <c r="O833" s="71"/>
      <c r="P833" s="197">
        <f>O833*H833</f>
        <v>0</v>
      </c>
      <c r="Q833" s="197">
        <v>0</v>
      </c>
      <c r="R833" s="197">
        <f>Q833*H833</f>
        <v>0</v>
      </c>
      <c r="S833" s="197">
        <v>0</v>
      </c>
      <c r="T833" s="198">
        <f>S833*H833</f>
        <v>0</v>
      </c>
      <c r="U833" s="34"/>
      <c r="V833" s="34"/>
      <c r="W833" s="34"/>
      <c r="X833" s="34"/>
      <c r="Y833" s="34"/>
      <c r="Z833" s="34"/>
      <c r="AA833" s="34"/>
      <c r="AB833" s="34"/>
      <c r="AC833" s="34"/>
      <c r="AD833" s="34"/>
      <c r="AE833" s="34"/>
      <c r="AR833" s="199" t="s">
        <v>197</v>
      </c>
      <c r="AT833" s="199" t="s">
        <v>149</v>
      </c>
      <c r="AU833" s="199" t="s">
        <v>88</v>
      </c>
      <c r="AY833" s="17" t="s">
        <v>146</v>
      </c>
      <c r="BE833" s="200">
        <f>IF(N833="základní",J833,0)</f>
        <v>0</v>
      </c>
      <c r="BF833" s="200">
        <f>IF(N833="snížená",J833,0)</f>
        <v>0</v>
      </c>
      <c r="BG833" s="200">
        <f>IF(N833="zákl. přenesená",J833,0)</f>
        <v>0</v>
      </c>
      <c r="BH833" s="200">
        <f>IF(N833="sníž. přenesená",J833,0)</f>
        <v>0</v>
      </c>
      <c r="BI833" s="200">
        <f>IF(N833="nulová",J833,0)</f>
        <v>0</v>
      </c>
      <c r="BJ833" s="17" t="s">
        <v>86</v>
      </c>
      <c r="BK833" s="200">
        <f>ROUND(I833*H833,2)</f>
        <v>0</v>
      </c>
      <c r="BL833" s="17" t="s">
        <v>197</v>
      </c>
      <c r="BM833" s="199" t="s">
        <v>908</v>
      </c>
    </row>
    <row r="834" spans="1:65" s="2" customFormat="1">
      <c r="A834" s="34"/>
      <c r="B834" s="35"/>
      <c r="C834" s="36"/>
      <c r="D834" s="201" t="s">
        <v>154</v>
      </c>
      <c r="E834" s="36"/>
      <c r="F834" s="202" t="s">
        <v>907</v>
      </c>
      <c r="G834" s="36"/>
      <c r="H834" s="36"/>
      <c r="I834" s="203"/>
      <c r="J834" s="36"/>
      <c r="K834" s="36"/>
      <c r="L834" s="39"/>
      <c r="M834" s="204"/>
      <c r="N834" s="205"/>
      <c r="O834" s="71"/>
      <c r="P834" s="71"/>
      <c r="Q834" s="71"/>
      <c r="R834" s="71"/>
      <c r="S834" s="71"/>
      <c r="T834" s="72"/>
      <c r="U834" s="34"/>
      <c r="V834" s="34"/>
      <c r="W834" s="34"/>
      <c r="X834" s="34"/>
      <c r="Y834" s="34"/>
      <c r="Z834" s="34"/>
      <c r="AA834" s="34"/>
      <c r="AB834" s="34"/>
      <c r="AC834" s="34"/>
      <c r="AD834" s="34"/>
      <c r="AE834" s="34"/>
      <c r="AT834" s="17" t="s">
        <v>154</v>
      </c>
      <c r="AU834" s="17" t="s">
        <v>88</v>
      </c>
    </row>
    <row r="835" spans="1:65" s="2" customFormat="1" ht="16.5" customHeight="1">
      <c r="A835" s="34"/>
      <c r="B835" s="35"/>
      <c r="C835" s="187" t="s">
        <v>909</v>
      </c>
      <c r="D835" s="187" t="s">
        <v>149</v>
      </c>
      <c r="E835" s="188" t="s">
        <v>910</v>
      </c>
      <c r="F835" s="189" t="s">
        <v>911</v>
      </c>
      <c r="G835" s="190" t="s">
        <v>163</v>
      </c>
      <c r="H835" s="191">
        <v>25.8</v>
      </c>
      <c r="I835" s="192"/>
      <c r="J835" s="193">
        <f>ROUND(I835*H835,2)</f>
        <v>0</v>
      </c>
      <c r="K835" s="194"/>
      <c r="L835" s="39"/>
      <c r="M835" s="195" t="s">
        <v>1</v>
      </c>
      <c r="N835" s="196" t="s">
        <v>43</v>
      </c>
      <c r="O835" s="71"/>
      <c r="P835" s="197">
        <f>O835*H835</f>
        <v>0</v>
      </c>
      <c r="Q835" s="197">
        <v>0</v>
      </c>
      <c r="R835" s="197">
        <f>Q835*H835</f>
        <v>0</v>
      </c>
      <c r="S835" s="197">
        <v>0</v>
      </c>
      <c r="T835" s="198">
        <f>S835*H835</f>
        <v>0</v>
      </c>
      <c r="U835" s="34"/>
      <c r="V835" s="34"/>
      <c r="W835" s="34"/>
      <c r="X835" s="34"/>
      <c r="Y835" s="34"/>
      <c r="Z835" s="34"/>
      <c r="AA835" s="34"/>
      <c r="AB835" s="34"/>
      <c r="AC835" s="34"/>
      <c r="AD835" s="34"/>
      <c r="AE835" s="34"/>
      <c r="AR835" s="199" t="s">
        <v>197</v>
      </c>
      <c r="AT835" s="199" t="s">
        <v>149</v>
      </c>
      <c r="AU835" s="199" t="s">
        <v>88</v>
      </c>
      <c r="AY835" s="17" t="s">
        <v>146</v>
      </c>
      <c r="BE835" s="200">
        <f>IF(N835="základní",J835,0)</f>
        <v>0</v>
      </c>
      <c r="BF835" s="200">
        <f>IF(N835="snížená",J835,0)</f>
        <v>0</v>
      </c>
      <c r="BG835" s="200">
        <f>IF(N835="zákl. přenesená",J835,0)</f>
        <v>0</v>
      </c>
      <c r="BH835" s="200">
        <f>IF(N835="sníž. přenesená",J835,0)</f>
        <v>0</v>
      </c>
      <c r="BI835" s="200">
        <f>IF(N835="nulová",J835,0)</f>
        <v>0</v>
      </c>
      <c r="BJ835" s="17" t="s">
        <v>86</v>
      </c>
      <c r="BK835" s="200">
        <f>ROUND(I835*H835,2)</f>
        <v>0</v>
      </c>
      <c r="BL835" s="17" t="s">
        <v>197</v>
      </c>
      <c r="BM835" s="199" t="s">
        <v>912</v>
      </c>
    </row>
    <row r="836" spans="1:65" s="2" customFormat="1">
      <c r="A836" s="34"/>
      <c r="B836" s="35"/>
      <c r="C836" s="36"/>
      <c r="D836" s="201" t="s">
        <v>154</v>
      </c>
      <c r="E836" s="36"/>
      <c r="F836" s="202" t="s">
        <v>911</v>
      </c>
      <c r="G836" s="36"/>
      <c r="H836" s="36"/>
      <c r="I836" s="203"/>
      <c r="J836" s="36"/>
      <c r="K836" s="36"/>
      <c r="L836" s="39"/>
      <c r="M836" s="204"/>
      <c r="N836" s="205"/>
      <c r="O836" s="71"/>
      <c r="P836" s="71"/>
      <c r="Q836" s="71"/>
      <c r="R836" s="71"/>
      <c r="S836" s="71"/>
      <c r="T836" s="72"/>
      <c r="U836" s="34"/>
      <c r="V836" s="34"/>
      <c r="W836" s="34"/>
      <c r="X836" s="34"/>
      <c r="Y836" s="34"/>
      <c r="Z836" s="34"/>
      <c r="AA836" s="34"/>
      <c r="AB836" s="34"/>
      <c r="AC836" s="34"/>
      <c r="AD836" s="34"/>
      <c r="AE836" s="34"/>
      <c r="AT836" s="17" t="s">
        <v>154</v>
      </c>
      <c r="AU836" s="17" t="s">
        <v>88</v>
      </c>
    </row>
    <row r="837" spans="1:65" s="13" customFormat="1">
      <c r="B837" s="206"/>
      <c r="C837" s="207"/>
      <c r="D837" s="201" t="s">
        <v>155</v>
      </c>
      <c r="E837" s="208" t="s">
        <v>1</v>
      </c>
      <c r="F837" s="209" t="s">
        <v>913</v>
      </c>
      <c r="G837" s="207"/>
      <c r="H837" s="210">
        <v>25.799999999999997</v>
      </c>
      <c r="I837" s="211"/>
      <c r="J837" s="207"/>
      <c r="K837" s="207"/>
      <c r="L837" s="212"/>
      <c r="M837" s="213"/>
      <c r="N837" s="214"/>
      <c r="O837" s="214"/>
      <c r="P837" s="214"/>
      <c r="Q837" s="214"/>
      <c r="R837" s="214"/>
      <c r="S837" s="214"/>
      <c r="T837" s="215"/>
      <c r="AT837" s="216" t="s">
        <v>155</v>
      </c>
      <c r="AU837" s="216" t="s">
        <v>88</v>
      </c>
      <c r="AV837" s="13" t="s">
        <v>88</v>
      </c>
      <c r="AW837" s="13" t="s">
        <v>35</v>
      </c>
      <c r="AX837" s="13" t="s">
        <v>78</v>
      </c>
      <c r="AY837" s="216" t="s">
        <v>146</v>
      </c>
    </row>
    <row r="838" spans="1:65" s="14" customFormat="1">
      <c r="B838" s="217"/>
      <c r="C838" s="218"/>
      <c r="D838" s="201" t="s">
        <v>155</v>
      </c>
      <c r="E838" s="219" t="s">
        <v>1</v>
      </c>
      <c r="F838" s="220" t="s">
        <v>157</v>
      </c>
      <c r="G838" s="218"/>
      <c r="H838" s="221">
        <v>25.799999999999997</v>
      </c>
      <c r="I838" s="222"/>
      <c r="J838" s="218"/>
      <c r="K838" s="218"/>
      <c r="L838" s="223"/>
      <c r="M838" s="224"/>
      <c r="N838" s="225"/>
      <c r="O838" s="225"/>
      <c r="P838" s="225"/>
      <c r="Q838" s="225"/>
      <c r="R838" s="225"/>
      <c r="S838" s="225"/>
      <c r="T838" s="226"/>
      <c r="AT838" s="227" t="s">
        <v>155</v>
      </c>
      <c r="AU838" s="227" t="s">
        <v>88</v>
      </c>
      <c r="AV838" s="14" t="s">
        <v>153</v>
      </c>
      <c r="AW838" s="14" t="s">
        <v>35</v>
      </c>
      <c r="AX838" s="14" t="s">
        <v>86</v>
      </c>
      <c r="AY838" s="227" t="s">
        <v>146</v>
      </c>
    </row>
    <row r="839" spans="1:65" s="12" customFormat="1" ht="22.9" customHeight="1">
      <c r="B839" s="171"/>
      <c r="C839" s="172"/>
      <c r="D839" s="173" t="s">
        <v>77</v>
      </c>
      <c r="E839" s="185" t="s">
        <v>914</v>
      </c>
      <c r="F839" s="185" t="s">
        <v>915</v>
      </c>
      <c r="G839" s="172"/>
      <c r="H839" s="172"/>
      <c r="I839" s="175"/>
      <c r="J839" s="186">
        <f>BK839</f>
        <v>0</v>
      </c>
      <c r="K839" s="172"/>
      <c r="L839" s="177"/>
      <c r="M839" s="178"/>
      <c r="N839" s="179"/>
      <c r="O839" s="179"/>
      <c r="P839" s="180">
        <f>SUM(P840:P863)</f>
        <v>0</v>
      </c>
      <c r="Q839" s="179"/>
      <c r="R839" s="180">
        <f>SUM(R840:R863)</f>
        <v>0</v>
      </c>
      <c r="S839" s="179"/>
      <c r="T839" s="181">
        <f>SUM(T840:T863)</f>
        <v>0</v>
      </c>
      <c r="AR839" s="182" t="s">
        <v>88</v>
      </c>
      <c r="AT839" s="183" t="s">
        <v>77</v>
      </c>
      <c r="AU839" s="183" t="s">
        <v>86</v>
      </c>
      <c r="AY839" s="182" t="s">
        <v>146</v>
      </c>
      <c r="BK839" s="184">
        <f>SUM(BK840:BK863)</f>
        <v>0</v>
      </c>
    </row>
    <row r="840" spans="1:65" s="2" customFormat="1" ht="16.5" customHeight="1">
      <c r="A840" s="34"/>
      <c r="B840" s="35"/>
      <c r="C840" s="187" t="s">
        <v>565</v>
      </c>
      <c r="D840" s="187" t="s">
        <v>149</v>
      </c>
      <c r="E840" s="188" t="s">
        <v>916</v>
      </c>
      <c r="F840" s="189" t="s">
        <v>917</v>
      </c>
      <c r="G840" s="190" t="s">
        <v>163</v>
      </c>
      <c r="H840" s="191">
        <v>208.40899999999999</v>
      </c>
      <c r="I840" s="192"/>
      <c r="J840" s="193">
        <f>ROUND(I840*H840,2)</f>
        <v>0</v>
      </c>
      <c r="K840" s="194"/>
      <c r="L840" s="39"/>
      <c r="M840" s="195" t="s">
        <v>1</v>
      </c>
      <c r="N840" s="196" t="s">
        <v>43</v>
      </c>
      <c r="O840" s="71"/>
      <c r="P840" s="197">
        <f>O840*H840</f>
        <v>0</v>
      </c>
      <c r="Q840" s="197">
        <v>0</v>
      </c>
      <c r="R840" s="197">
        <f>Q840*H840</f>
        <v>0</v>
      </c>
      <c r="S840" s="197">
        <v>0</v>
      </c>
      <c r="T840" s="198">
        <f>S840*H840</f>
        <v>0</v>
      </c>
      <c r="U840" s="34"/>
      <c r="V840" s="34"/>
      <c r="W840" s="34"/>
      <c r="X840" s="34"/>
      <c r="Y840" s="34"/>
      <c r="Z840" s="34"/>
      <c r="AA840" s="34"/>
      <c r="AB840" s="34"/>
      <c r="AC840" s="34"/>
      <c r="AD840" s="34"/>
      <c r="AE840" s="34"/>
      <c r="AR840" s="199" t="s">
        <v>197</v>
      </c>
      <c r="AT840" s="199" t="s">
        <v>149</v>
      </c>
      <c r="AU840" s="199" t="s">
        <v>88</v>
      </c>
      <c r="AY840" s="17" t="s">
        <v>146</v>
      </c>
      <c r="BE840" s="200">
        <f>IF(N840="základní",J840,0)</f>
        <v>0</v>
      </c>
      <c r="BF840" s="200">
        <f>IF(N840="snížená",J840,0)</f>
        <v>0</v>
      </c>
      <c r="BG840" s="200">
        <f>IF(N840="zákl. přenesená",J840,0)</f>
        <v>0</v>
      </c>
      <c r="BH840" s="200">
        <f>IF(N840="sníž. přenesená",J840,0)</f>
        <v>0</v>
      </c>
      <c r="BI840" s="200">
        <f>IF(N840="nulová",J840,0)</f>
        <v>0</v>
      </c>
      <c r="BJ840" s="17" t="s">
        <v>86</v>
      </c>
      <c r="BK840" s="200">
        <f>ROUND(I840*H840,2)</f>
        <v>0</v>
      </c>
      <c r="BL840" s="17" t="s">
        <v>197</v>
      </c>
      <c r="BM840" s="199" t="s">
        <v>918</v>
      </c>
    </row>
    <row r="841" spans="1:65" s="2" customFormat="1">
      <c r="A841" s="34"/>
      <c r="B841" s="35"/>
      <c r="C841" s="36"/>
      <c r="D841" s="201" t="s">
        <v>154</v>
      </c>
      <c r="E841" s="36"/>
      <c r="F841" s="202" t="s">
        <v>917</v>
      </c>
      <c r="G841" s="36"/>
      <c r="H841" s="36"/>
      <c r="I841" s="203"/>
      <c r="J841" s="36"/>
      <c r="K841" s="36"/>
      <c r="L841" s="39"/>
      <c r="M841" s="204"/>
      <c r="N841" s="205"/>
      <c r="O841" s="71"/>
      <c r="P841" s="71"/>
      <c r="Q841" s="71"/>
      <c r="R841" s="71"/>
      <c r="S841" s="71"/>
      <c r="T841" s="72"/>
      <c r="U841" s="34"/>
      <c r="V841" s="34"/>
      <c r="W841" s="34"/>
      <c r="X841" s="34"/>
      <c r="Y841" s="34"/>
      <c r="Z841" s="34"/>
      <c r="AA841" s="34"/>
      <c r="AB841" s="34"/>
      <c r="AC841" s="34"/>
      <c r="AD841" s="34"/>
      <c r="AE841" s="34"/>
      <c r="AT841" s="17" t="s">
        <v>154</v>
      </c>
      <c r="AU841" s="17" t="s">
        <v>88</v>
      </c>
    </row>
    <row r="842" spans="1:65" s="13" customFormat="1">
      <c r="B842" s="206"/>
      <c r="C842" s="207"/>
      <c r="D842" s="201" t="s">
        <v>155</v>
      </c>
      <c r="E842" s="208" t="s">
        <v>1</v>
      </c>
      <c r="F842" s="209" t="s">
        <v>919</v>
      </c>
      <c r="G842" s="207"/>
      <c r="H842" s="210">
        <v>21.766999999999999</v>
      </c>
      <c r="I842" s="211"/>
      <c r="J842" s="207"/>
      <c r="K842" s="207"/>
      <c r="L842" s="212"/>
      <c r="M842" s="213"/>
      <c r="N842" s="214"/>
      <c r="O842" s="214"/>
      <c r="P842" s="214"/>
      <c r="Q842" s="214"/>
      <c r="R842" s="214"/>
      <c r="S842" s="214"/>
      <c r="T842" s="215"/>
      <c r="AT842" s="216" t="s">
        <v>155</v>
      </c>
      <c r="AU842" s="216" t="s">
        <v>88</v>
      </c>
      <c r="AV842" s="13" t="s">
        <v>88</v>
      </c>
      <c r="AW842" s="13" t="s">
        <v>35</v>
      </c>
      <c r="AX842" s="13" t="s">
        <v>78</v>
      </c>
      <c r="AY842" s="216" t="s">
        <v>146</v>
      </c>
    </row>
    <row r="843" spans="1:65" s="13" customFormat="1">
      <c r="B843" s="206"/>
      <c r="C843" s="207"/>
      <c r="D843" s="201" t="s">
        <v>155</v>
      </c>
      <c r="E843" s="208" t="s">
        <v>1</v>
      </c>
      <c r="F843" s="209" t="s">
        <v>920</v>
      </c>
      <c r="G843" s="207"/>
      <c r="H843" s="210">
        <v>171.602</v>
      </c>
      <c r="I843" s="211"/>
      <c r="J843" s="207"/>
      <c r="K843" s="207"/>
      <c r="L843" s="212"/>
      <c r="M843" s="213"/>
      <c r="N843" s="214"/>
      <c r="O843" s="214"/>
      <c r="P843" s="214"/>
      <c r="Q843" s="214"/>
      <c r="R843" s="214"/>
      <c r="S843" s="214"/>
      <c r="T843" s="215"/>
      <c r="AT843" s="216" t="s">
        <v>155</v>
      </c>
      <c r="AU843" s="216" t="s">
        <v>88</v>
      </c>
      <c r="AV843" s="13" t="s">
        <v>88</v>
      </c>
      <c r="AW843" s="13" t="s">
        <v>35</v>
      </c>
      <c r="AX843" s="13" t="s">
        <v>78</v>
      </c>
      <c r="AY843" s="216" t="s">
        <v>146</v>
      </c>
    </row>
    <row r="844" spans="1:65" s="13" customFormat="1">
      <c r="B844" s="206"/>
      <c r="C844" s="207"/>
      <c r="D844" s="201" t="s">
        <v>155</v>
      </c>
      <c r="E844" s="208" t="s">
        <v>1</v>
      </c>
      <c r="F844" s="209" t="s">
        <v>921</v>
      </c>
      <c r="G844" s="207"/>
      <c r="H844" s="210">
        <v>15.04</v>
      </c>
      <c r="I844" s="211"/>
      <c r="J844" s="207"/>
      <c r="K844" s="207"/>
      <c r="L844" s="212"/>
      <c r="M844" s="213"/>
      <c r="N844" s="214"/>
      <c r="O844" s="214"/>
      <c r="P844" s="214"/>
      <c r="Q844" s="214"/>
      <c r="R844" s="214"/>
      <c r="S844" s="214"/>
      <c r="T844" s="215"/>
      <c r="AT844" s="216" t="s">
        <v>155</v>
      </c>
      <c r="AU844" s="216" t="s">
        <v>88</v>
      </c>
      <c r="AV844" s="13" t="s">
        <v>88</v>
      </c>
      <c r="AW844" s="13" t="s">
        <v>35</v>
      </c>
      <c r="AX844" s="13" t="s">
        <v>78</v>
      </c>
      <c r="AY844" s="216" t="s">
        <v>146</v>
      </c>
    </row>
    <row r="845" spans="1:65" s="14" customFormat="1">
      <c r="B845" s="217"/>
      <c r="C845" s="218"/>
      <c r="D845" s="201" t="s">
        <v>155</v>
      </c>
      <c r="E845" s="219" t="s">
        <v>1</v>
      </c>
      <c r="F845" s="220" t="s">
        <v>157</v>
      </c>
      <c r="G845" s="218"/>
      <c r="H845" s="221">
        <v>208.40899999999999</v>
      </c>
      <c r="I845" s="222"/>
      <c r="J845" s="218"/>
      <c r="K845" s="218"/>
      <c r="L845" s="223"/>
      <c r="M845" s="224"/>
      <c r="N845" s="225"/>
      <c r="O845" s="225"/>
      <c r="P845" s="225"/>
      <c r="Q845" s="225"/>
      <c r="R845" s="225"/>
      <c r="S845" s="225"/>
      <c r="T845" s="226"/>
      <c r="AT845" s="227" t="s">
        <v>155</v>
      </c>
      <c r="AU845" s="227" t="s">
        <v>88</v>
      </c>
      <c r="AV845" s="14" t="s">
        <v>153</v>
      </c>
      <c r="AW845" s="14" t="s">
        <v>35</v>
      </c>
      <c r="AX845" s="14" t="s">
        <v>86</v>
      </c>
      <c r="AY845" s="227" t="s">
        <v>146</v>
      </c>
    </row>
    <row r="846" spans="1:65" s="2" customFormat="1" ht="16.5" customHeight="1">
      <c r="A846" s="34"/>
      <c r="B846" s="35"/>
      <c r="C846" s="187" t="s">
        <v>922</v>
      </c>
      <c r="D846" s="187" t="s">
        <v>149</v>
      </c>
      <c r="E846" s="188" t="s">
        <v>923</v>
      </c>
      <c r="F846" s="189" t="s">
        <v>924</v>
      </c>
      <c r="G846" s="190" t="s">
        <v>163</v>
      </c>
      <c r="H846" s="191">
        <v>193.369</v>
      </c>
      <c r="I846" s="192"/>
      <c r="J846" s="193">
        <f>ROUND(I846*H846,2)</f>
        <v>0</v>
      </c>
      <c r="K846" s="194"/>
      <c r="L846" s="39"/>
      <c r="M846" s="195" t="s">
        <v>1</v>
      </c>
      <c r="N846" s="196" t="s">
        <v>43</v>
      </c>
      <c r="O846" s="71"/>
      <c r="P846" s="197">
        <f>O846*H846</f>
        <v>0</v>
      </c>
      <c r="Q846" s="197">
        <v>0</v>
      </c>
      <c r="R846" s="197">
        <f>Q846*H846</f>
        <v>0</v>
      </c>
      <c r="S846" s="197">
        <v>0</v>
      </c>
      <c r="T846" s="198">
        <f>S846*H846</f>
        <v>0</v>
      </c>
      <c r="U846" s="34"/>
      <c r="V846" s="34"/>
      <c r="W846" s="34"/>
      <c r="X846" s="34"/>
      <c r="Y846" s="34"/>
      <c r="Z846" s="34"/>
      <c r="AA846" s="34"/>
      <c r="AB846" s="34"/>
      <c r="AC846" s="34"/>
      <c r="AD846" s="34"/>
      <c r="AE846" s="34"/>
      <c r="AR846" s="199" t="s">
        <v>197</v>
      </c>
      <c r="AT846" s="199" t="s">
        <v>149</v>
      </c>
      <c r="AU846" s="199" t="s">
        <v>88</v>
      </c>
      <c r="AY846" s="17" t="s">
        <v>146</v>
      </c>
      <c r="BE846" s="200">
        <f>IF(N846="základní",J846,0)</f>
        <v>0</v>
      </c>
      <c r="BF846" s="200">
        <f>IF(N846="snížená",J846,0)</f>
        <v>0</v>
      </c>
      <c r="BG846" s="200">
        <f>IF(N846="zákl. přenesená",J846,0)</f>
        <v>0</v>
      </c>
      <c r="BH846" s="200">
        <f>IF(N846="sníž. přenesená",J846,0)</f>
        <v>0</v>
      </c>
      <c r="BI846" s="200">
        <f>IF(N846="nulová",J846,0)</f>
        <v>0</v>
      </c>
      <c r="BJ846" s="17" t="s">
        <v>86</v>
      </c>
      <c r="BK846" s="200">
        <f>ROUND(I846*H846,2)</f>
        <v>0</v>
      </c>
      <c r="BL846" s="17" t="s">
        <v>197</v>
      </c>
      <c r="BM846" s="199" t="s">
        <v>925</v>
      </c>
    </row>
    <row r="847" spans="1:65" s="2" customFormat="1">
      <c r="A847" s="34"/>
      <c r="B847" s="35"/>
      <c r="C847" s="36"/>
      <c r="D847" s="201" t="s">
        <v>154</v>
      </c>
      <c r="E847" s="36"/>
      <c r="F847" s="202" t="s">
        <v>924</v>
      </c>
      <c r="G847" s="36"/>
      <c r="H847" s="36"/>
      <c r="I847" s="203"/>
      <c r="J847" s="36"/>
      <c r="K847" s="36"/>
      <c r="L847" s="39"/>
      <c r="M847" s="204"/>
      <c r="N847" s="205"/>
      <c r="O847" s="71"/>
      <c r="P847" s="71"/>
      <c r="Q847" s="71"/>
      <c r="R847" s="71"/>
      <c r="S847" s="71"/>
      <c r="T847" s="72"/>
      <c r="U847" s="34"/>
      <c r="V847" s="34"/>
      <c r="W847" s="34"/>
      <c r="X847" s="34"/>
      <c r="Y847" s="34"/>
      <c r="Z847" s="34"/>
      <c r="AA847" s="34"/>
      <c r="AB847" s="34"/>
      <c r="AC847" s="34"/>
      <c r="AD847" s="34"/>
      <c r="AE847" s="34"/>
      <c r="AT847" s="17" t="s">
        <v>154</v>
      </c>
      <c r="AU847" s="17" t="s">
        <v>88</v>
      </c>
    </row>
    <row r="848" spans="1:65" s="13" customFormat="1">
      <c r="B848" s="206"/>
      <c r="C848" s="207"/>
      <c r="D848" s="201" t="s">
        <v>155</v>
      </c>
      <c r="E848" s="208" t="s">
        <v>1</v>
      </c>
      <c r="F848" s="209" t="s">
        <v>919</v>
      </c>
      <c r="G848" s="207"/>
      <c r="H848" s="210">
        <v>21.766999999999999</v>
      </c>
      <c r="I848" s="211"/>
      <c r="J848" s="207"/>
      <c r="K848" s="207"/>
      <c r="L848" s="212"/>
      <c r="M848" s="213"/>
      <c r="N848" s="214"/>
      <c r="O848" s="214"/>
      <c r="P848" s="214"/>
      <c r="Q848" s="214"/>
      <c r="R848" s="214"/>
      <c r="S848" s="214"/>
      <c r="T848" s="215"/>
      <c r="AT848" s="216" t="s">
        <v>155</v>
      </c>
      <c r="AU848" s="216" t="s">
        <v>88</v>
      </c>
      <c r="AV848" s="13" t="s">
        <v>88</v>
      </c>
      <c r="AW848" s="13" t="s">
        <v>35</v>
      </c>
      <c r="AX848" s="13" t="s">
        <v>78</v>
      </c>
      <c r="AY848" s="216" t="s">
        <v>146</v>
      </c>
    </row>
    <row r="849" spans="1:65" s="13" customFormat="1">
      <c r="B849" s="206"/>
      <c r="C849" s="207"/>
      <c r="D849" s="201" t="s">
        <v>155</v>
      </c>
      <c r="E849" s="208" t="s">
        <v>1</v>
      </c>
      <c r="F849" s="209" t="s">
        <v>920</v>
      </c>
      <c r="G849" s="207"/>
      <c r="H849" s="210">
        <v>171.602</v>
      </c>
      <c r="I849" s="211"/>
      <c r="J849" s="207"/>
      <c r="K849" s="207"/>
      <c r="L849" s="212"/>
      <c r="M849" s="213"/>
      <c r="N849" s="214"/>
      <c r="O849" s="214"/>
      <c r="P849" s="214"/>
      <c r="Q849" s="214"/>
      <c r="R849" s="214"/>
      <c r="S849" s="214"/>
      <c r="T849" s="215"/>
      <c r="AT849" s="216" t="s">
        <v>155</v>
      </c>
      <c r="AU849" s="216" t="s">
        <v>88</v>
      </c>
      <c r="AV849" s="13" t="s">
        <v>88</v>
      </c>
      <c r="AW849" s="13" t="s">
        <v>35</v>
      </c>
      <c r="AX849" s="13" t="s">
        <v>78</v>
      </c>
      <c r="AY849" s="216" t="s">
        <v>146</v>
      </c>
    </row>
    <row r="850" spans="1:65" s="14" customFormat="1">
      <c r="B850" s="217"/>
      <c r="C850" s="218"/>
      <c r="D850" s="201" t="s">
        <v>155</v>
      </c>
      <c r="E850" s="219" t="s">
        <v>1</v>
      </c>
      <c r="F850" s="220" t="s">
        <v>157</v>
      </c>
      <c r="G850" s="218"/>
      <c r="H850" s="221">
        <v>193.369</v>
      </c>
      <c r="I850" s="222"/>
      <c r="J850" s="218"/>
      <c r="K850" s="218"/>
      <c r="L850" s="223"/>
      <c r="M850" s="224"/>
      <c r="N850" s="225"/>
      <c r="O850" s="225"/>
      <c r="P850" s="225"/>
      <c r="Q850" s="225"/>
      <c r="R850" s="225"/>
      <c r="S850" s="225"/>
      <c r="T850" s="226"/>
      <c r="AT850" s="227" t="s">
        <v>155</v>
      </c>
      <c r="AU850" s="227" t="s">
        <v>88</v>
      </c>
      <c r="AV850" s="14" t="s">
        <v>153</v>
      </c>
      <c r="AW850" s="14" t="s">
        <v>35</v>
      </c>
      <c r="AX850" s="14" t="s">
        <v>86</v>
      </c>
      <c r="AY850" s="227" t="s">
        <v>146</v>
      </c>
    </row>
    <row r="851" spans="1:65" s="2" customFormat="1" ht="16.5" customHeight="1">
      <c r="A851" s="34"/>
      <c r="B851" s="35"/>
      <c r="C851" s="187" t="s">
        <v>569</v>
      </c>
      <c r="D851" s="187" t="s">
        <v>149</v>
      </c>
      <c r="E851" s="188" t="s">
        <v>926</v>
      </c>
      <c r="F851" s="189" t="s">
        <v>927</v>
      </c>
      <c r="G851" s="190" t="s">
        <v>163</v>
      </c>
      <c r="H851" s="191">
        <v>193.369</v>
      </c>
      <c r="I851" s="192"/>
      <c r="J851" s="193">
        <f>ROUND(I851*H851,2)</f>
        <v>0</v>
      </c>
      <c r="K851" s="194"/>
      <c r="L851" s="39"/>
      <c r="M851" s="195" t="s">
        <v>1</v>
      </c>
      <c r="N851" s="196" t="s">
        <v>43</v>
      </c>
      <c r="O851" s="71"/>
      <c r="P851" s="197">
        <f>O851*H851</f>
        <v>0</v>
      </c>
      <c r="Q851" s="197">
        <v>0</v>
      </c>
      <c r="R851" s="197">
        <f>Q851*H851</f>
        <v>0</v>
      </c>
      <c r="S851" s="197">
        <v>0</v>
      </c>
      <c r="T851" s="198">
        <f>S851*H851</f>
        <v>0</v>
      </c>
      <c r="U851" s="34"/>
      <c r="V851" s="34"/>
      <c r="W851" s="34"/>
      <c r="X851" s="34"/>
      <c r="Y851" s="34"/>
      <c r="Z851" s="34"/>
      <c r="AA851" s="34"/>
      <c r="AB851" s="34"/>
      <c r="AC851" s="34"/>
      <c r="AD851" s="34"/>
      <c r="AE851" s="34"/>
      <c r="AR851" s="199" t="s">
        <v>197</v>
      </c>
      <c r="AT851" s="199" t="s">
        <v>149</v>
      </c>
      <c r="AU851" s="199" t="s">
        <v>88</v>
      </c>
      <c r="AY851" s="17" t="s">
        <v>146</v>
      </c>
      <c r="BE851" s="200">
        <f>IF(N851="základní",J851,0)</f>
        <v>0</v>
      </c>
      <c r="BF851" s="200">
        <f>IF(N851="snížená",J851,0)</f>
        <v>0</v>
      </c>
      <c r="BG851" s="200">
        <f>IF(N851="zákl. přenesená",J851,0)</f>
        <v>0</v>
      </c>
      <c r="BH851" s="200">
        <f>IF(N851="sníž. přenesená",J851,0)</f>
        <v>0</v>
      </c>
      <c r="BI851" s="200">
        <f>IF(N851="nulová",J851,0)</f>
        <v>0</v>
      </c>
      <c r="BJ851" s="17" t="s">
        <v>86</v>
      </c>
      <c r="BK851" s="200">
        <f>ROUND(I851*H851,2)</f>
        <v>0</v>
      </c>
      <c r="BL851" s="17" t="s">
        <v>197</v>
      </c>
      <c r="BM851" s="199" t="s">
        <v>928</v>
      </c>
    </row>
    <row r="852" spans="1:65" s="2" customFormat="1">
      <c r="A852" s="34"/>
      <c r="B852" s="35"/>
      <c r="C852" s="36"/>
      <c r="D852" s="201" t="s">
        <v>154</v>
      </c>
      <c r="E852" s="36"/>
      <c r="F852" s="202" t="s">
        <v>927</v>
      </c>
      <c r="G852" s="36"/>
      <c r="H852" s="36"/>
      <c r="I852" s="203"/>
      <c r="J852" s="36"/>
      <c r="K852" s="36"/>
      <c r="L852" s="39"/>
      <c r="M852" s="204"/>
      <c r="N852" s="205"/>
      <c r="O852" s="71"/>
      <c r="P852" s="71"/>
      <c r="Q852" s="71"/>
      <c r="R852" s="71"/>
      <c r="S852" s="71"/>
      <c r="T852" s="72"/>
      <c r="U852" s="34"/>
      <c r="V852" s="34"/>
      <c r="W852" s="34"/>
      <c r="X852" s="34"/>
      <c r="Y852" s="34"/>
      <c r="Z852" s="34"/>
      <c r="AA852" s="34"/>
      <c r="AB852" s="34"/>
      <c r="AC852" s="34"/>
      <c r="AD852" s="34"/>
      <c r="AE852" s="34"/>
      <c r="AT852" s="17" t="s">
        <v>154</v>
      </c>
      <c r="AU852" s="17" t="s">
        <v>88</v>
      </c>
    </row>
    <row r="853" spans="1:65" s="2" customFormat="1" ht="16.5" customHeight="1">
      <c r="A853" s="34"/>
      <c r="B853" s="35"/>
      <c r="C853" s="187" t="s">
        <v>929</v>
      </c>
      <c r="D853" s="187" t="s">
        <v>149</v>
      </c>
      <c r="E853" s="188" t="s">
        <v>930</v>
      </c>
      <c r="F853" s="189" t="s">
        <v>931</v>
      </c>
      <c r="G853" s="190" t="s">
        <v>163</v>
      </c>
      <c r="H853" s="191">
        <v>193.369</v>
      </c>
      <c r="I853" s="192"/>
      <c r="J853" s="193">
        <f>ROUND(I853*H853,2)</f>
        <v>0</v>
      </c>
      <c r="K853" s="194"/>
      <c r="L853" s="39"/>
      <c r="M853" s="195" t="s">
        <v>1</v>
      </c>
      <c r="N853" s="196" t="s">
        <v>43</v>
      </c>
      <c r="O853" s="71"/>
      <c r="P853" s="197">
        <f>O853*H853</f>
        <v>0</v>
      </c>
      <c r="Q853" s="197">
        <v>0</v>
      </c>
      <c r="R853" s="197">
        <f>Q853*H853</f>
        <v>0</v>
      </c>
      <c r="S853" s="197">
        <v>0</v>
      </c>
      <c r="T853" s="198">
        <f>S853*H853</f>
        <v>0</v>
      </c>
      <c r="U853" s="34"/>
      <c r="V853" s="34"/>
      <c r="W853" s="34"/>
      <c r="X853" s="34"/>
      <c r="Y853" s="34"/>
      <c r="Z853" s="34"/>
      <c r="AA853" s="34"/>
      <c r="AB853" s="34"/>
      <c r="AC853" s="34"/>
      <c r="AD853" s="34"/>
      <c r="AE853" s="34"/>
      <c r="AR853" s="199" t="s">
        <v>197</v>
      </c>
      <c r="AT853" s="199" t="s">
        <v>149</v>
      </c>
      <c r="AU853" s="199" t="s">
        <v>88</v>
      </c>
      <c r="AY853" s="17" t="s">
        <v>146</v>
      </c>
      <c r="BE853" s="200">
        <f>IF(N853="základní",J853,0)</f>
        <v>0</v>
      </c>
      <c r="BF853" s="200">
        <f>IF(N853="snížená",J853,0)</f>
        <v>0</v>
      </c>
      <c r="BG853" s="200">
        <f>IF(N853="zákl. přenesená",J853,0)</f>
        <v>0</v>
      </c>
      <c r="BH853" s="200">
        <f>IF(N853="sníž. přenesená",J853,0)</f>
        <v>0</v>
      </c>
      <c r="BI853" s="200">
        <f>IF(N853="nulová",J853,0)</f>
        <v>0</v>
      </c>
      <c r="BJ853" s="17" t="s">
        <v>86</v>
      </c>
      <c r="BK853" s="200">
        <f>ROUND(I853*H853,2)</f>
        <v>0</v>
      </c>
      <c r="BL853" s="17" t="s">
        <v>197</v>
      </c>
      <c r="BM853" s="199" t="s">
        <v>932</v>
      </c>
    </row>
    <row r="854" spans="1:65" s="2" customFormat="1">
      <c r="A854" s="34"/>
      <c r="B854" s="35"/>
      <c r="C854" s="36"/>
      <c r="D854" s="201" t="s">
        <v>154</v>
      </c>
      <c r="E854" s="36"/>
      <c r="F854" s="202" t="s">
        <v>931</v>
      </c>
      <c r="G854" s="36"/>
      <c r="H854" s="36"/>
      <c r="I854" s="203"/>
      <c r="J854" s="36"/>
      <c r="K854" s="36"/>
      <c r="L854" s="39"/>
      <c r="M854" s="204"/>
      <c r="N854" s="205"/>
      <c r="O854" s="71"/>
      <c r="P854" s="71"/>
      <c r="Q854" s="71"/>
      <c r="R854" s="71"/>
      <c r="S854" s="71"/>
      <c r="T854" s="72"/>
      <c r="U854" s="34"/>
      <c r="V854" s="34"/>
      <c r="W854" s="34"/>
      <c r="X854" s="34"/>
      <c r="Y854" s="34"/>
      <c r="Z854" s="34"/>
      <c r="AA854" s="34"/>
      <c r="AB854" s="34"/>
      <c r="AC854" s="34"/>
      <c r="AD854" s="34"/>
      <c r="AE854" s="34"/>
      <c r="AT854" s="17" t="s">
        <v>154</v>
      </c>
      <c r="AU854" s="17" t="s">
        <v>88</v>
      </c>
    </row>
    <row r="855" spans="1:65" s="13" customFormat="1">
      <c r="B855" s="206"/>
      <c r="C855" s="207"/>
      <c r="D855" s="201" t="s">
        <v>155</v>
      </c>
      <c r="E855" s="208" t="s">
        <v>1</v>
      </c>
      <c r="F855" s="209" t="s">
        <v>919</v>
      </c>
      <c r="G855" s="207"/>
      <c r="H855" s="210">
        <v>21.766999999999999</v>
      </c>
      <c r="I855" s="211"/>
      <c r="J855" s="207"/>
      <c r="K855" s="207"/>
      <c r="L855" s="212"/>
      <c r="M855" s="213"/>
      <c r="N855" s="214"/>
      <c r="O855" s="214"/>
      <c r="P855" s="214"/>
      <c r="Q855" s="214"/>
      <c r="R855" s="214"/>
      <c r="S855" s="214"/>
      <c r="T855" s="215"/>
      <c r="AT855" s="216" t="s">
        <v>155</v>
      </c>
      <c r="AU855" s="216" t="s">
        <v>88</v>
      </c>
      <c r="AV855" s="13" t="s">
        <v>88</v>
      </c>
      <c r="AW855" s="13" t="s">
        <v>35</v>
      </c>
      <c r="AX855" s="13" t="s">
        <v>78</v>
      </c>
      <c r="AY855" s="216" t="s">
        <v>146</v>
      </c>
    </row>
    <row r="856" spans="1:65" s="13" customFormat="1">
      <c r="B856" s="206"/>
      <c r="C856" s="207"/>
      <c r="D856" s="201" t="s">
        <v>155</v>
      </c>
      <c r="E856" s="208" t="s">
        <v>1</v>
      </c>
      <c r="F856" s="209" t="s">
        <v>920</v>
      </c>
      <c r="G856" s="207"/>
      <c r="H856" s="210">
        <v>171.602</v>
      </c>
      <c r="I856" s="211"/>
      <c r="J856" s="207"/>
      <c r="K856" s="207"/>
      <c r="L856" s="212"/>
      <c r="M856" s="213"/>
      <c r="N856" s="214"/>
      <c r="O856" s="214"/>
      <c r="P856" s="214"/>
      <c r="Q856" s="214"/>
      <c r="R856" s="214"/>
      <c r="S856" s="214"/>
      <c r="T856" s="215"/>
      <c r="AT856" s="216" t="s">
        <v>155</v>
      </c>
      <c r="AU856" s="216" t="s">
        <v>88</v>
      </c>
      <c r="AV856" s="13" t="s">
        <v>88</v>
      </c>
      <c r="AW856" s="13" t="s">
        <v>35</v>
      </c>
      <c r="AX856" s="13" t="s">
        <v>78</v>
      </c>
      <c r="AY856" s="216" t="s">
        <v>146</v>
      </c>
    </row>
    <row r="857" spans="1:65" s="14" customFormat="1">
      <c r="B857" s="217"/>
      <c r="C857" s="218"/>
      <c r="D857" s="201" t="s">
        <v>155</v>
      </c>
      <c r="E857" s="219" t="s">
        <v>1</v>
      </c>
      <c r="F857" s="220" t="s">
        <v>157</v>
      </c>
      <c r="G857" s="218"/>
      <c r="H857" s="221">
        <v>193.369</v>
      </c>
      <c r="I857" s="222"/>
      <c r="J857" s="218"/>
      <c r="K857" s="218"/>
      <c r="L857" s="223"/>
      <c r="M857" s="224"/>
      <c r="N857" s="225"/>
      <c r="O857" s="225"/>
      <c r="P857" s="225"/>
      <c r="Q857" s="225"/>
      <c r="R857" s="225"/>
      <c r="S857" s="225"/>
      <c r="T857" s="226"/>
      <c r="AT857" s="227" t="s">
        <v>155</v>
      </c>
      <c r="AU857" s="227" t="s">
        <v>88</v>
      </c>
      <c r="AV857" s="14" t="s">
        <v>153</v>
      </c>
      <c r="AW857" s="14" t="s">
        <v>35</v>
      </c>
      <c r="AX857" s="14" t="s">
        <v>86</v>
      </c>
      <c r="AY857" s="227" t="s">
        <v>146</v>
      </c>
    </row>
    <row r="858" spans="1:65" s="2" customFormat="1" ht="24.2" customHeight="1">
      <c r="A858" s="34"/>
      <c r="B858" s="35"/>
      <c r="C858" s="187" t="s">
        <v>573</v>
      </c>
      <c r="D858" s="187" t="s">
        <v>149</v>
      </c>
      <c r="E858" s="188" t="s">
        <v>933</v>
      </c>
      <c r="F858" s="189" t="s">
        <v>934</v>
      </c>
      <c r="G858" s="190" t="s">
        <v>163</v>
      </c>
      <c r="H858" s="191">
        <v>208.40899999999999</v>
      </c>
      <c r="I858" s="192"/>
      <c r="J858" s="193">
        <f>ROUND(I858*H858,2)</f>
        <v>0</v>
      </c>
      <c r="K858" s="194"/>
      <c r="L858" s="39"/>
      <c r="M858" s="195" t="s">
        <v>1</v>
      </c>
      <c r="N858" s="196" t="s">
        <v>43</v>
      </c>
      <c r="O858" s="71"/>
      <c r="P858" s="197">
        <f>O858*H858</f>
        <v>0</v>
      </c>
      <c r="Q858" s="197">
        <v>0</v>
      </c>
      <c r="R858" s="197">
        <f>Q858*H858</f>
        <v>0</v>
      </c>
      <c r="S858" s="197">
        <v>0</v>
      </c>
      <c r="T858" s="198">
        <f>S858*H858</f>
        <v>0</v>
      </c>
      <c r="U858" s="34"/>
      <c r="V858" s="34"/>
      <c r="W858" s="34"/>
      <c r="X858" s="34"/>
      <c r="Y858" s="34"/>
      <c r="Z858" s="34"/>
      <c r="AA858" s="34"/>
      <c r="AB858" s="34"/>
      <c r="AC858" s="34"/>
      <c r="AD858" s="34"/>
      <c r="AE858" s="34"/>
      <c r="AR858" s="199" t="s">
        <v>197</v>
      </c>
      <c r="AT858" s="199" t="s">
        <v>149</v>
      </c>
      <c r="AU858" s="199" t="s">
        <v>88</v>
      </c>
      <c r="AY858" s="17" t="s">
        <v>146</v>
      </c>
      <c r="BE858" s="200">
        <f>IF(N858="základní",J858,0)</f>
        <v>0</v>
      </c>
      <c r="BF858" s="200">
        <f>IF(N858="snížená",J858,0)</f>
        <v>0</v>
      </c>
      <c r="BG858" s="200">
        <f>IF(N858="zákl. přenesená",J858,0)</f>
        <v>0</v>
      </c>
      <c r="BH858" s="200">
        <f>IF(N858="sníž. přenesená",J858,0)</f>
        <v>0</v>
      </c>
      <c r="BI858" s="200">
        <f>IF(N858="nulová",J858,0)</f>
        <v>0</v>
      </c>
      <c r="BJ858" s="17" t="s">
        <v>86</v>
      </c>
      <c r="BK858" s="200">
        <f>ROUND(I858*H858,2)</f>
        <v>0</v>
      </c>
      <c r="BL858" s="17" t="s">
        <v>197</v>
      </c>
      <c r="BM858" s="199" t="s">
        <v>935</v>
      </c>
    </row>
    <row r="859" spans="1:65" s="2" customFormat="1">
      <c r="A859" s="34"/>
      <c r="B859" s="35"/>
      <c r="C859" s="36"/>
      <c r="D859" s="201" t="s">
        <v>154</v>
      </c>
      <c r="E859" s="36"/>
      <c r="F859" s="202" t="s">
        <v>934</v>
      </c>
      <c r="G859" s="36"/>
      <c r="H859" s="36"/>
      <c r="I859" s="203"/>
      <c r="J859" s="36"/>
      <c r="K859" s="36"/>
      <c r="L859" s="39"/>
      <c r="M859" s="204"/>
      <c r="N859" s="205"/>
      <c r="O859" s="71"/>
      <c r="P859" s="71"/>
      <c r="Q859" s="71"/>
      <c r="R859" s="71"/>
      <c r="S859" s="71"/>
      <c r="T859" s="72"/>
      <c r="U859" s="34"/>
      <c r="V859" s="34"/>
      <c r="W859" s="34"/>
      <c r="X859" s="34"/>
      <c r="Y859" s="34"/>
      <c r="Z859" s="34"/>
      <c r="AA859" s="34"/>
      <c r="AB859" s="34"/>
      <c r="AC859" s="34"/>
      <c r="AD859" s="34"/>
      <c r="AE859" s="34"/>
      <c r="AT859" s="17" t="s">
        <v>154</v>
      </c>
      <c r="AU859" s="17" t="s">
        <v>88</v>
      </c>
    </row>
    <row r="860" spans="1:65" s="13" customFormat="1">
      <c r="B860" s="206"/>
      <c r="C860" s="207"/>
      <c r="D860" s="201" t="s">
        <v>155</v>
      </c>
      <c r="E860" s="208" t="s">
        <v>1</v>
      </c>
      <c r="F860" s="209" t="s">
        <v>919</v>
      </c>
      <c r="G860" s="207"/>
      <c r="H860" s="210">
        <v>21.766999999999999</v>
      </c>
      <c r="I860" s="211"/>
      <c r="J860" s="207"/>
      <c r="K860" s="207"/>
      <c r="L860" s="212"/>
      <c r="M860" s="213"/>
      <c r="N860" s="214"/>
      <c r="O860" s="214"/>
      <c r="P860" s="214"/>
      <c r="Q860" s="214"/>
      <c r="R860" s="214"/>
      <c r="S860" s="214"/>
      <c r="T860" s="215"/>
      <c r="AT860" s="216" t="s">
        <v>155</v>
      </c>
      <c r="AU860" s="216" t="s">
        <v>88</v>
      </c>
      <c r="AV860" s="13" t="s">
        <v>88</v>
      </c>
      <c r="AW860" s="13" t="s">
        <v>35</v>
      </c>
      <c r="AX860" s="13" t="s">
        <v>78</v>
      </c>
      <c r="AY860" s="216" t="s">
        <v>146</v>
      </c>
    </row>
    <row r="861" spans="1:65" s="13" customFormat="1">
      <c r="B861" s="206"/>
      <c r="C861" s="207"/>
      <c r="D861" s="201" t="s">
        <v>155</v>
      </c>
      <c r="E861" s="208" t="s">
        <v>1</v>
      </c>
      <c r="F861" s="209" t="s">
        <v>920</v>
      </c>
      <c r="G861" s="207"/>
      <c r="H861" s="210">
        <v>171.602</v>
      </c>
      <c r="I861" s="211"/>
      <c r="J861" s="207"/>
      <c r="K861" s="207"/>
      <c r="L861" s="212"/>
      <c r="M861" s="213"/>
      <c r="N861" s="214"/>
      <c r="O861" s="214"/>
      <c r="P861" s="214"/>
      <c r="Q861" s="214"/>
      <c r="R861" s="214"/>
      <c r="S861" s="214"/>
      <c r="T861" s="215"/>
      <c r="AT861" s="216" t="s">
        <v>155</v>
      </c>
      <c r="AU861" s="216" t="s">
        <v>88</v>
      </c>
      <c r="AV861" s="13" t="s">
        <v>88</v>
      </c>
      <c r="AW861" s="13" t="s">
        <v>35</v>
      </c>
      <c r="AX861" s="13" t="s">
        <v>78</v>
      </c>
      <c r="AY861" s="216" t="s">
        <v>146</v>
      </c>
    </row>
    <row r="862" spans="1:65" s="13" customFormat="1">
      <c r="B862" s="206"/>
      <c r="C862" s="207"/>
      <c r="D862" s="201" t="s">
        <v>155</v>
      </c>
      <c r="E862" s="208" t="s">
        <v>1</v>
      </c>
      <c r="F862" s="209" t="s">
        <v>921</v>
      </c>
      <c r="G862" s="207"/>
      <c r="H862" s="210">
        <v>15.04</v>
      </c>
      <c r="I862" s="211"/>
      <c r="J862" s="207"/>
      <c r="K862" s="207"/>
      <c r="L862" s="212"/>
      <c r="M862" s="213"/>
      <c r="N862" s="214"/>
      <c r="O862" s="214"/>
      <c r="P862" s="214"/>
      <c r="Q862" s="214"/>
      <c r="R862" s="214"/>
      <c r="S862" s="214"/>
      <c r="T862" s="215"/>
      <c r="AT862" s="216" t="s">
        <v>155</v>
      </c>
      <c r="AU862" s="216" t="s">
        <v>88</v>
      </c>
      <c r="AV862" s="13" t="s">
        <v>88</v>
      </c>
      <c r="AW862" s="13" t="s">
        <v>35</v>
      </c>
      <c r="AX862" s="13" t="s">
        <v>78</v>
      </c>
      <c r="AY862" s="216" t="s">
        <v>146</v>
      </c>
    </row>
    <row r="863" spans="1:65" s="14" customFormat="1">
      <c r="B863" s="217"/>
      <c r="C863" s="218"/>
      <c r="D863" s="201" t="s">
        <v>155</v>
      </c>
      <c r="E863" s="219" t="s">
        <v>1</v>
      </c>
      <c r="F863" s="220" t="s">
        <v>157</v>
      </c>
      <c r="G863" s="218"/>
      <c r="H863" s="221">
        <v>208.40899999999999</v>
      </c>
      <c r="I863" s="222"/>
      <c r="J863" s="218"/>
      <c r="K863" s="218"/>
      <c r="L863" s="223"/>
      <c r="M863" s="224"/>
      <c r="N863" s="225"/>
      <c r="O863" s="225"/>
      <c r="P863" s="225"/>
      <c r="Q863" s="225"/>
      <c r="R863" s="225"/>
      <c r="S863" s="225"/>
      <c r="T863" s="226"/>
      <c r="AT863" s="227" t="s">
        <v>155</v>
      </c>
      <c r="AU863" s="227" t="s">
        <v>88</v>
      </c>
      <c r="AV863" s="14" t="s">
        <v>153</v>
      </c>
      <c r="AW863" s="14" t="s">
        <v>35</v>
      </c>
      <c r="AX863" s="14" t="s">
        <v>86</v>
      </c>
      <c r="AY863" s="227" t="s">
        <v>146</v>
      </c>
    </row>
    <row r="864" spans="1:65" s="12" customFormat="1" ht="25.9" customHeight="1">
      <c r="B864" s="171"/>
      <c r="C864" s="172"/>
      <c r="D864" s="173" t="s">
        <v>77</v>
      </c>
      <c r="E864" s="174" t="s">
        <v>936</v>
      </c>
      <c r="F864" s="174" t="s">
        <v>937</v>
      </c>
      <c r="G864" s="172"/>
      <c r="H864" s="172"/>
      <c r="I864" s="175"/>
      <c r="J864" s="176">
        <f>BK864</f>
        <v>0</v>
      </c>
      <c r="K864" s="172"/>
      <c r="L864" s="177"/>
      <c r="M864" s="178"/>
      <c r="N864" s="179"/>
      <c r="O864" s="179"/>
      <c r="P864" s="180">
        <f>SUM(P865:P873)</f>
        <v>0</v>
      </c>
      <c r="Q864" s="179"/>
      <c r="R864" s="180">
        <f>SUM(R865:R873)</f>
        <v>0</v>
      </c>
      <c r="S864" s="179"/>
      <c r="T864" s="181">
        <f>SUM(T865:T873)</f>
        <v>0</v>
      </c>
      <c r="AR864" s="182" t="s">
        <v>153</v>
      </c>
      <c r="AT864" s="183" t="s">
        <v>77</v>
      </c>
      <c r="AU864" s="183" t="s">
        <v>78</v>
      </c>
      <c r="AY864" s="182" t="s">
        <v>146</v>
      </c>
      <c r="BK864" s="184">
        <f>SUM(BK865:BK873)</f>
        <v>0</v>
      </c>
    </row>
    <row r="865" spans="1:65" s="2" customFormat="1" ht="16.5" customHeight="1">
      <c r="A865" s="34"/>
      <c r="B865" s="35"/>
      <c r="C865" s="187" t="s">
        <v>938</v>
      </c>
      <c r="D865" s="187" t="s">
        <v>149</v>
      </c>
      <c r="E865" s="188" t="s">
        <v>939</v>
      </c>
      <c r="F865" s="189" t="s">
        <v>940</v>
      </c>
      <c r="G865" s="190" t="s">
        <v>941</v>
      </c>
      <c r="H865" s="191">
        <v>30</v>
      </c>
      <c r="I865" s="192"/>
      <c r="J865" s="193">
        <f>ROUND(I865*H865,2)</f>
        <v>0</v>
      </c>
      <c r="K865" s="194"/>
      <c r="L865" s="39"/>
      <c r="M865" s="195" t="s">
        <v>1</v>
      </c>
      <c r="N865" s="196" t="s">
        <v>43</v>
      </c>
      <c r="O865" s="71"/>
      <c r="P865" s="197">
        <f>O865*H865</f>
        <v>0</v>
      </c>
      <c r="Q865" s="197">
        <v>0</v>
      </c>
      <c r="R865" s="197">
        <f>Q865*H865</f>
        <v>0</v>
      </c>
      <c r="S865" s="197">
        <v>0</v>
      </c>
      <c r="T865" s="198">
        <f>S865*H865</f>
        <v>0</v>
      </c>
      <c r="U865" s="34"/>
      <c r="V865" s="34"/>
      <c r="W865" s="34"/>
      <c r="X865" s="34"/>
      <c r="Y865" s="34"/>
      <c r="Z865" s="34"/>
      <c r="AA865" s="34"/>
      <c r="AB865" s="34"/>
      <c r="AC865" s="34"/>
      <c r="AD865" s="34"/>
      <c r="AE865" s="34"/>
      <c r="AR865" s="199" t="s">
        <v>942</v>
      </c>
      <c r="AT865" s="199" t="s">
        <v>149</v>
      </c>
      <c r="AU865" s="199" t="s">
        <v>86</v>
      </c>
      <c r="AY865" s="17" t="s">
        <v>146</v>
      </c>
      <c r="BE865" s="200">
        <f>IF(N865="základní",J865,0)</f>
        <v>0</v>
      </c>
      <c r="BF865" s="200">
        <f>IF(N865="snížená",J865,0)</f>
        <v>0</v>
      </c>
      <c r="BG865" s="200">
        <f>IF(N865="zákl. přenesená",J865,0)</f>
        <v>0</v>
      </c>
      <c r="BH865" s="200">
        <f>IF(N865="sníž. přenesená",J865,0)</f>
        <v>0</v>
      </c>
      <c r="BI865" s="200">
        <f>IF(N865="nulová",J865,0)</f>
        <v>0</v>
      </c>
      <c r="BJ865" s="17" t="s">
        <v>86</v>
      </c>
      <c r="BK865" s="200">
        <f>ROUND(I865*H865,2)</f>
        <v>0</v>
      </c>
      <c r="BL865" s="17" t="s">
        <v>942</v>
      </c>
      <c r="BM865" s="199" t="s">
        <v>943</v>
      </c>
    </row>
    <row r="866" spans="1:65" s="2" customFormat="1">
      <c r="A866" s="34"/>
      <c r="B866" s="35"/>
      <c r="C866" s="36"/>
      <c r="D866" s="201" t="s">
        <v>154</v>
      </c>
      <c r="E866" s="36"/>
      <c r="F866" s="202" t="s">
        <v>940</v>
      </c>
      <c r="G866" s="36"/>
      <c r="H866" s="36"/>
      <c r="I866" s="203"/>
      <c r="J866" s="36"/>
      <c r="K866" s="36"/>
      <c r="L866" s="39"/>
      <c r="M866" s="204"/>
      <c r="N866" s="205"/>
      <c r="O866" s="71"/>
      <c r="P866" s="71"/>
      <c r="Q866" s="71"/>
      <c r="R866" s="71"/>
      <c r="S866" s="71"/>
      <c r="T866" s="72"/>
      <c r="U866" s="34"/>
      <c r="V866" s="34"/>
      <c r="W866" s="34"/>
      <c r="X866" s="34"/>
      <c r="Y866" s="34"/>
      <c r="Z866" s="34"/>
      <c r="AA866" s="34"/>
      <c r="AB866" s="34"/>
      <c r="AC866" s="34"/>
      <c r="AD866" s="34"/>
      <c r="AE866" s="34"/>
      <c r="AT866" s="17" t="s">
        <v>154</v>
      </c>
      <c r="AU866" s="17" t="s">
        <v>86</v>
      </c>
    </row>
    <row r="867" spans="1:65" s="13" customFormat="1">
      <c r="B867" s="206"/>
      <c r="C867" s="207"/>
      <c r="D867" s="201" t="s">
        <v>155</v>
      </c>
      <c r="E867" s="208" t="s">
        <v>1</v>
      </c>
      <c r="F867" s="209" t="s">
        <v>944</v>
      </c>
      <c r="G867" s="207"/>
      <c r="H867" s="210">
        <v>5</v>
      </c>
      <c r="I867" s="211"/>
      <c r="J867" s="207"/>
      <c r="K867" s="207"/>
      <c r="L867" s="212"/>
      <c r="M867" s="213"/>
      <c r="N867" s="214"/>
      <c r="O867" s="214"/>
      <c r="P867" s="214"/>
      <c r="Q867" s="214"/>
      <c r="R867" s="214"/>
      <c r="S867" s="214"/>
      <c r="T867" s="215"/>
      <c r="AT867" s="216" t="s">
        <v>155</v>
      </c>
      <c r="AU867" s="216" t="s">
        <v>86</v>
      </c>
      <c r="AV867" s="13" t="s">
        <v>88</v>
      </c>
      <c r="AW867" s="13" t="s">
        <v>35</v>
      </c>
      <c r="AX867" s="13" t="s">
        <v>78</v>
      </c>
      <c r="AY867" s="216" t="s">
        <v>146</v>
      </c>
    </row>
    <row r="868" spans="1:65" s="13" customFormat="1">
      <c r="B868" s="206"/>
      <c r="C868" s="207"/>
      <c r="D868" s="201" t="s">
        <v>155</v>
      </c>
      <c r="E868" s="208" t="s">
        <v>1</v>
      </c>
      <c r="F868" s="209" t="s">
        <v>945</v>
      </c>
      <c r="G868" s="207"/>
      <c r="H868" s="210">
        <v>5</v>
      </c>
      <c r="I868" s="211"/>
      <c r="J868" s="207"/>
      <c r="K868" s="207"/>
      <c r="L868" s="212"/>
      <c r="M868" s="213"/>
      <c r="N868" s="214"/>
      <c r="O868" s="214"/>
      <c r="P868" s="214"/>
      <c r="Q868" s="214"/>
      <c r="R868" s="214"/>
      <c r="S868" s="214"/>
      <c r="T868" s="215"/>
      <c r="AT868" s="216" t="s">
        <v>155</v>
      </c>
      <c r="AU868" s="216" t="s">
        <v>86</v>
      </c>
      <c r="AV868" s="13" t="s">
        <v>88</v>
      </c>
      <c r="AW868" s="13" t="s">
        <v>35</v>
      </c>
      <c r="AX868" s="13" t="s">
        <v>78</v>
      </c>
      <c r="AY868" s="216" t="s">
        <v>146</v>
      </c>
    </row>
    <row r="869" spans="1:65" s="13" customFormat="1">
      <c r="B869" s="206"/>
      <c r="C869" s="207"/>
      <c r="D869" s="201" t="s">
        <v>155</v>
      </c>
      <c r="E869" s="208" t="s">
        <v>1</v>
      </c>
      <c r="F869" s="209" t="s">
        <v>946</v>
      </c>
      <c r="G869" s="207"/>
      <c r="H869" s="210">
        <v>5</v>
      </c>
      <c r="I869" s="211"/>
      <c r="J869" s="207"/>
      <c r="K869" s="207"/>
      <c r="L869" s="212"/>
      <c r="M869" s="213"/>
      <c r="N869" s="214"/>
      <c r="O869" s="214"/>
      <c r="P869" s="214"/>
      <c r="Q869" s="214"/>
      <c r="R869" s="214"/>
      <c r="S869" s="214"/>
      <c r="T869" s="215"/>
      <c r="AT869" s="216" t="s">
        <v>155</v>
      </c>
      <c r="AU869" s="216" t="s">
        <v>86</v>
      </c>
      <c r="AV869" s="13" t="s">
        <v>88</v>
      </c>
      <c r="AW869" s="13" t="s">
        <v>35</v>
      </c>
      <c r="AX869" s="13" t="s">
        <v>78</v>
      </c>
      <c r="AY869" s="216" t="s">
        <v>146</v>
      </c>
    </row>
    <row r="870" spans="1:65" s="13" customFormat="1">
      <c r="B870" s="206"/>
      <c r="C870" s="207"/>
      <c r="D870" s="201" t="s">
        <v>155</v>
      </c>
      <c r="E870" s="208" t="s">
        <v>1</v>
      </c>
      <c r="F870" s="209" t="s">
        <v>947</v>
      </c>
      <c r="G870" s="207"/>
      <c r="H870" s="210">
        <v>5</v>
      </c>
      <c r="I870" s="211"/>
      <c r="J870" s="207"/>
      <c r="K870" s="207"/>
      <c r="L870" s="212"/>
      <c r="M870" s="213"/>
      <c r="N870" s="214"/>
      <c r="O870" s="214"/>
      <c r="P870" s="214"/>
      <c r="Q870" s="214"/>
      <c r="R870" s="214"/>
      <c r="S870" s="214"/>
      <c r="T870" s="215"/>
      <c r="AT870" s="216" t="s">
        <v>155</v>
      </c>
      <c r="AU870" s="216" t="s">
        <v>86</v>
      </c>
      <c r="AV870" s="13" t="s">
        <v>88</v>
      </c>
      <c r="AW870" s="13" t="s">
        <v>35</v>
      </c>
      <c r="AX870" s="13" t="s">
        <v>78</v>
      </c>
      <c r="AY870" s="216" t="s">
        <v>146</v>
      </c>
    </row>
    <row r="871" spans="1:65" s="13" customFormat="1">
      <c r="B871" s="206"/>
      <c r="C871" s="207"/>
      <c r="D871" s="201" t="s">
        <v>155</v>
      </c>
      <c r="E871" s="208" t="s">
        <v>1</v>
      </c>
      <c r="F871" s="209" t="s">
        <v>948</v>
      </c>
      <c r="G871" s="207"/>
      <c r="H871" s="210">
        <v>5</v>
      </c>
      <c r="I871" s="211"/>
      <c r="J871" s="207"/>
      <c r="K871" s="207"/>
      <c r="L871" s="212"/>
      <c r="M871" s="213"/>
      <c r="N871" s="214"/>
      <c r="O871" s="214"/>
      <c r="P871" s="214"/>
      <c r="Q871" s="214"/>
      <c r="R871" s="214"/>
      <c r="S871" s="214"/>
      <c r="T871" s="215"/>
      <c r="AT871" s="216" t="s">
        <v>155</v>
      </c>
      <c r="AU871" s="216" t="s">
        <v>86</v>
      </c>
      <c r="AV871" s="13" t="s">
        <v>88</v>
      </c>
      <c r="AW871" s="13" t="s">
        <v>35</v>
      </c>
      <c r="AX871" s="13" t="s">
        <v>78</v>
      </c>
      <c r="AY871" s="216" t="s">
        <v>146</v>
      </c>
    </row>
    <row r="872" spans="1:65" s="13" customFormat="1">
      <c r="B872" s="206"/>
      <c r="C872" s="207"/>
      <c r="D872" s="201" t="s">
        <v>155</v>
      </c>
      <c r="E872" s="208" t="s">
        <v>1</v>
      </c>
      <c r="F872" s="209" t="s">
        <v>949</v>
      </c>
      <c r="G872" s="207"/>
      <c r="H872" s="210">
        <v>5</v>
      </c>
      <c r="I872" s="211"/>
      <c r="J872" s="207"/>
      <c r="K872" s="207"/>
      <c r="L872" s="212"/>
      <c r="M872" s="213"/>
      <c r="N872" s="214"/>
      <c r="O872" s="214"/>
      <c r="P872" s="214"/>
      <c r="Q872" s="214"/>
      <c r="R872" s="214"/>
      <c r="S872" s="214"/>
      <c r="T872" s="215"/>
      <c r="AT872" s="216" t="s">
        <v>155</v>
      </c>
      <c r="AU872" s="216" t="s">
        <v>86</v>
      </c>
      <c r="AV872" s="13" t="s">
        <v>88</v>
      </c>
      <c r="AW872" s="13" t="s">
        <v>35</v>
      </c>
      <c r="AX872" s="13" t="s">
        <v>78</v>
      </c>
      <c r="AY872" s="216" t="s">
        <v>146</v>
      </c>
    </row>
    <row r="873" spans="1:65" s="14" customFormat="1">
      <c r="B873" s="217"/>
      <c r="C873" s="218"/>
      <c r="D873" s="201" t="s">
        <v>155</v>
      </c>
      <c r="E873" s="219" t="s">
        <v>1</v>
      </c>
      <c r="F873" s="220" t="s">
        <v>157</v>
      </c>
      <c r="G873" s="218"/>
      <c r="H873" s="221">
        <v>30</v>
      </c>
      <c r="I873" s="222"/>
      <c r="J873" s="218"/>
      <c r="K873" s="218"/>
      <c r="L873" s="223"/>
      <c r="M873" s="224"/>
      <c r="N873" s="225"/>
      <c r="O873" s="225"/>
      <c r="P873" s="225"/>
      <c r="Q873" s="225"/>
      <c r="R873" s="225"/>
      <c r="S873" s="225"/>
      <c r="T873" s="226"/>
      <c r="AT873" s="227" t="s">
        <v>155</v>
      </c>
      <c r="AU873" s="227" t="s">
        <v>86</v>
      </c>
      <c r="AV873" s="14" t="s">
        <v>153</v>
      </c>
      <c r="AW873" s="14" t="s">
        <v>35</v>
      </c>
      <c r="AX873" s="14" t="s">
        <v>86</v>
      </c>
      <c r="AY873" s="227" t="s">
        <v>146</v>
      </c>
    </row>
    <row r="874" spans="1:65" s="12" customFormat="1" ht="25.9" customHeight="1">
      <c r="B874" s="171"/>
      <c r="C874" s="172"/>
      <c r="D874" s="173" t="s">
        <v>77</v>
      </c>
      <c r="E874" s="174" t="s">
        <v>950</v>
      </c>
      <c r="F874" s="174" t="s">
        <v>951</v>
      </c>
      <c r="G874" s="172"/>
      <c r="H874" s="172"/>
      <c r="I874" s="175"/>
      <c r="J874" s="176">
        <f>BK874</f>
        <v>0</v>
      </c>
      <c r="K874" s="172"/>
      <c r="L874" s="177"/>
      <c r="M874" s="178"/>
      <c r="N874" s="179"/>
      <c r="O874" s="179"/>
      <c r="P874" s="180">
        <f>P875+P879+P882+P885+P888+P891</f>
        <v>0</v>
      </c>
      <c r="Q874" s="179"/>
      <c r="R874" s="180">
        <f>R875+R879+R882+R885+R888+R891</f>
        <v>0</v>
      </c>
      <c r="S874" s="179"/>
      <c r="T874" s="181">
        <f>T875+T879+T882+T885+T888+T891</f>
        <v>0</v>
      </c>
      <c r="AR874" s="182" t="s">
        <v>177</v>
      </c>
      <c r="AT874" s="183" t="s">
        <v>77</v>
      </c>
      <c r="AU874" s="183" t="s">
        <v>78</v>
      </c>
      <c r="AY874" s="182" t="s">
        <v>146</v>
      </c>
      <c r="BK874" s="184">
        <f>BK875+BK879+BK882+BK885+BK888+BK891</f>
        <v>0</v>
      </c>
    </row>
    <row r="875" spans="1:65" s="12" customFormat="1" ht="22.9" customHeight="1">
      <c r="B875" s="171"/>
      <c r="C875" s="172"/>
      <c r="D875" s="173" t="s">
        <v>77</v>
      </c>
      <c r="E875" s="185" t="s">
        <v>952</v>
      </c>
      <c r="F875" s="185" t="s">
        <v>953</v>
      </c>
      <c r="G875" s="172"/>
      <c r="H875" s="172"/>
      <c r="I875" s="175"/>
      <c r="J875" s="186">
        <f>BK875</f>
        <v>0</v>
      </c>
      <c r="K875" s="172"/>
      <c r="L875" s="177"/>
      <c r="M875" s="178"/>
      <c r="N875" s="179"/>
      <c r="O875" s="179"/>
      <c r="P875" s="180">
        <f>SUM(P876:P878)</f>
        <v>0</v>
      </c>
      <c r="Q875" s="179"/>
      <c r="R875" s="180">
        <f>SUM(R876:R878)</f>
        <v>0</v>
      </c>
      <c r="S875" s="179"/>
      <c r="T875" s="181">
        <f>SUM(T876:T878)</f>
        <v>0</v>
      </c>
      <c r="AR875" s="182" t="s">
        <v>177</v>
      </c>
      <c r="AT875" s="183" t="s">
        <v>77</v>
      </c>
      <c r="AU875" s="183" t="s">
        <v>86</v>
      </c>
      <c r="AY875" s="182" t="s">
        <v>146</v>
      </c>
      <c r="BK875" s="184">
        <f>SUM(BK876:BK878)</f>
        <v>0</v>
      </c>
    </row>
    <row r="876" spans="1:65" s="2" customFormat="1" ht="16.5" customHeight="1">
      <c r="A876" s="34"/>
      <c r="B876" s="35"/>
      <c r="C876" s="187" t="s">
        <v>576</v>
      </c>
      <c r="D876" s="187" t="s">
        <v>149</v>
      </c>
      <c r="E876" s="188" t="s">
        <v>954</v>
      </c>
      <c r="F876" s="189" t="s">
        <v>955</v>
      </c>
      <c r="G876" s="190" t="s">
        <v>956</v>
      </c>
      <c r="H876" s="191">
        <v>1</v>
      </c>
      <c r="I876" s="192"/>
      <c r="J876" s="193">
        <f>ROUND(I876*H876,2)</f>
        <v>0</v>
      </c>
      <c r="K876" s="194"/>
      <c r="L876" s="39"/>
      <c r="M876" s="195" t="s">
        <v>1</v>
      </c>
      <c r="N876" s="196" t="s">
        <v>43</v>
      </c>
      <c r="O876" s="71"/>
      <c r="P876" s="197">
        <f>O876*H876</f>
        <v>0</v>
      </c>
      <c r="Q876" s="197">
        <v>0</v>
      </c>
      <c r="R876" s="197">
        <f>Q876*H876</f>
        <v>0</v>
      </c>
      <c r="S876" s="197">
        <v>0</v>
      </c>
      <c r="T876" s="198">
        <f>S876*H876</f>
        <v>0</v>
      </c>
      <c r="U876" s="34"/>
      <c r="V876" s="34"/>
      <c r="W876" s="34"/>
      <c r="X876" s="34"/>
      <c r="Y876" s="34"/>
      <c r="Z876" s="34"/>
      <c r="AA876" s="34"/>
      <c r="AB876" s="34"/>
      <c r="AC876" s="34"/>
      <c r="AD876" s="34"/>
      <c r="AE876" s="34"/>
      <c r="AR876" s="199" t="s">
        <v>153</v>
      </c>
      <c r="AT876" s="199" t="s">
        <v>149</v>
      </c>
      <c r="AU876" s="199" t="s">
        <v>88</v>
      </c>
      <c r="AY876" s="17" t="s">
        <v>146</v>
      </c>
      <c r="BE876" s="200">
        <f>IF(N876="základní",J876,0)</f>
        <v>0</v>
      </c>
      <c r="BF876" s="200">
        <f>IF(N876="snížená",J876,0)</f>
        <v>0</v>
      </c>
      <c r="BG876" s="200">
        <f>IF(N876="zákl. přenesená",J876,0)</f>
        <v>0</v>
      </c>
      <c r="BH876" s="200">
        <f>IF(N876="sníž. přenesená",J876,0)</f>
        <v>0</v>
      </c>
      <c r="BI876" s="200">
        <f>IF(N876="nulová",J876,0)</f>
        <v>0</v>
      </c>
      <c r="BJ876" s="17" t="s">
        <v>86</v>
      </c>
      <c r="BK876" s="200">
        <f>ROUND(I876*H876,2)</f>
        <v>0</v>
      </c>
      <c r="BL876" s="17" t="s">
        <v>153</v>
      </c>
      <c r="BM876" s="199" t="s">
        <v>957</v>
      </c>
    </row>
    <row r="877" spans="1:65" s="2" customFormat="1">
      <c r="A877" s="34"/>
      <c r="B877" s="35"/>
      <c r="C877" s="36"/>
      <c r="D877" s="201" t="s">
        <v>154</v>
      </c>
      <c r="E877" s="36"/>
      <c r="F877" s="202" t="s">
        <v>955</v>
      </c>
      <c r="G877" s="36"/>
      <c r="H877" s="36"/>
      <c r="I877" s="203"/>
      <c r="J877" s="36"/>
      <c r="K877" s="36"/>
      <c r="L877" s="39"/>
      <c r="M877" s="204"/>
      <c r="N877" s="205"/>
      <c r="O877" s="71"/>
      <c r="P877" s="71"/>
      <c r="Q877" s="71"/>
      <c r="R877" s="71"/>
      <c r="S877" s="71"/>
      <c r="T877" s="72"/>
      <c r="U877" s="34"/>
      <c r="V877" s="34"/>
      <c r="W877" s="34"/>
      <c r="X877" s="34"/>
      <c r="Y877" s="34"/>
      <c r="Z877" s="34"/>
      <c r="AA877" s="34"/>
      <c r="AB877" s="34"/>
      <c r="AC877" s="34"/>
      <c r="AD877" s="34"/>
      <c r="AE877" s="34"/>
      <c r="AT877" s="17" t="s">
        <v>154</v>
      </c>
      <c r="AU877" s="17" t="s">
        <v>88</v>
      </c>
    </row>
    <row r="878" spans="1:65" s="2" customFormat="1" ht="19.5">
      <c r="A878" s="34"/>
      <c r="B878" s="35"/>
      <c r="C878" s="36"/>
      <c r="D878" s="201" t="s">
        <v>347</v>
      </c>
      <c r="E878" s="36"/>
      <c r="F878" s="249" t="s">
        <v>958</v>
      </c>
      <c r="G878" s="36"/>
      <c r="H878" s="36"/>
      <c r="I878" s="203"/>
      <c r="J878" s="36"/>
      <c r="K878" s="36"/>
      <c r="L878" s="39"/>
      <c r="M878" s="204"/>
      <c r="N878" s="205"/>
      <c r="O878" s="71"/>
      <c r="P878" s="71"/>
      <c r="Q878" s="71"/>
      <c r="R878" s="71"/>
      <c r="S878" s="71"/>
      <c r="T878" s="72"/>
      <c r="U878" s="34"/>
      <c r="V878" s="34"/>
      <c r="W878" s="34"/>
      <c r="X878" s="34"/>
      <c r="Y878" s="34"/>
      <c r="Z878" s="34"/>
      <c r="AA878" s="34"/>
      <c r="AB878" s="34"/>
      <c r="AC878" s="34"/>
      <c r="AD878" s="34"/>
      <c r="AE878" s="34"/>
      <c r="AT878" s="17" t="s">
        <v>347</v>
      </c>
      <c r="AU878" s="17" t="s">
        <v>88</v>
      </c>
    </row>
    <row r="879" spans="1:65" s="12" customFormat="1" ht="22.9" customHeight="1">
      <c r="B879" s="171"/>
      <c r="C879" s="172"/>
      <c r="D879" s="173" t="s">
        <v>77</v>
      </c>
      <c r="E879" s="185" t="s">
        <v>959</v>
      </c>
      <c r="F879" s="185" t="s">
        <v>960</v>
      </c>
      <c r="G879" s="172"/>
      <c r="H879" s="172"/>
      <c r="I879" s="175"/>
      <c r="J879" s="186">
        <f>BK879</f>
        <v>0</v>
      </c>
      <c r="K879" s="172"/>
      <c r="L879" s="177"/>
      <c r="M879" s="178"/>
      <c r="N879" s="179"/>
      <c r="O879" s="179"/>
      <c r="P879" s="180">
        <f>SUM(P880:P881)</f>
        <v>0</v>
      </c>
      <c r="Q879" s="179"/>
      <c r="R879" s="180">
        <f>SUM(R880:R881)</f>
        <v>0</v>
      </c>
      <c r="S879" s="179"/>
      <c r="T879" s="181">
        <f>SUM(T880:T881)</f>
        <v>0</v>
      </c>
      <c r="AR879" s="182" t="s">
        <v>177</v>
      </c>
      <c r="AT879" s="183" t="s">
        <v>77</v>
      </c>
      <c r="AU879" s="183" t="s">
        <v>86</v>
      </c>
      <c r="AY879" s="182" t="s">
        <v>146</v>
      </c>
      <c r="BK879" s="184">
        <f>SUM(BK880:BK881)</f>
        <v>0</v>
      </c>
    </row>
    <row r="880" spans="1:65" s="2" customFormat="1" ht="16.5" customHeight="1">
      <c r="A880" s="34"/>
      <c r="B880" s="35"/>
      <c r="C880" s="187" t="s">
        <v>961</v>
      </c>
      <c r="D880" s="187" t="s">
        <v>149</v>
      </c>
      <c r="E880" s="188" t="s">
        <v>962</v>
      </c>
      <c r="F880" s="189" t="s">
        <v>960</v>
      </c>
      <c r="G880" s="190" t="s">
        <v>956</v>
      </c>
      <c r="H880" s="191">
        <v>1</v>
      </c>
      <c r="I880" s="192"/>
      <c r="J880" s="193">
        <f>ROUND(I880*H880,2)</f>
        <v>0</v>
      </c>
      <c r="K880" s="194"/>
      <c r="L880" s="39"/>
      <c r="M880" s="195" t="s">
        <v>1</v>
      </c>
      <c r="N880" s="196" t="s">
        <v>43</v>
      </c>
      <c r="O880" s="71"/>
      <c r="P880" s="197">
        <f>O880*H880</f>
        <v>0</v>
      </c>
      <c r="Q880" s="197">
        <v>0</v>
      </c>
      <c r="R880" s="197">
        <f>Q880*H880</f>
        <v>0</v>
      </c>
      <c r="S880" s="197">
        <v>0</v>
      </c>
      <c r="T880" s="198">
        <f>S880*H880</f>
        <v>0</v>
      </c>
      <c r="U880" s="34"/>
      <c r="V880" s="34"/>
      <c r="W880" s="34"/>
      <c r="X880" s="34"/>
      <c r="Y880" s="34"/>
      <c r="Z880" s="34"/>
      <c r="AA880" s="34"/>
      <c r="AB880" s="34"/>
      <c r="AC880" s="34"/>
      <c r="AD880" s="34"/>
      <c r="AE880" s="34"/>
      <c r="AR880" s="199" t="s">
        <v>153</v>
      </c>
      <c r="AT880" s="199" t="s">
        <v>149</v>
      </c>
      <c r="AU880" s="199" t="s">
        <v>88</v>
      </c>
      <c r="AY880" s="17" t="s">
        <v>146</v>
      </c>
      <c r="BE880" s="200">
        <f>IF(N880="základní",J880,0)</f>
        <v>0</v>
      </c>
      <c r="BF880" s="200">
        <f>IF(N880="snížená",J880,0)</f>
        <v>0</v>
      </c>
      <c r="BG880" s="200">
        <f>IF(N880="zákl. přenesená",J880,0)</f>
        <v>0</v>
      </c>
      <c r="BH880" s="200">
        <f>IF(N880="sníž. přenesená",J880,0)</f>
        <v>0</v>
      </c>
      <c r="BI880" s="200">
        <f>IF(N880="nulová",J880,0)</f>
        <v>0</v>
      </c>
      <c r="BJ880" s="17" t="s">
        <v>86</v>
      </c>
      <c r="BK880" s="200">
        <f>ROUND(I880*H880,2)</f>
        <v>0</v>
      </c>
      <c r="BL880" s="17" t="s">
        <v>153</v>
      </c>
      <c r="BM880" s="199" t="s">
        <v>963</v>
      </c>
    </row>
    <row r="881" spans="1:65" s="2" customFormat="1">
      <c r="A881" s="34"/>
      <c r="B881" s="35"/>
      <c r="C881" s="36"/>
      <c r="D881" s="201" t="s">
        <v>154</v>
      </c>
      <c r="E881" s="36"/>
      <c r="F881" s="202" t="s">
        <v>960</v>
      </c>
      <c r="G881" s="36"/>
      <c r="H881" s="36"/>
      <c r="I881" s="203"/>
      <c r="J881" s="36"/>
      <c r="K881" s="36"/>
      <c r="L881" s="39"/>
      <c r="M881" s="204"/>
      <c r="N881" s="205"/>
      <c r="O881" s="71"/>
      <c r="P881" s="71"/>
      <c r="Q881" s="71"/>
      <c r="R881" s="71"/>
      <c r="S881" s="71"/>
      <c r="T881" s="72"/>
      <c r="U881" s="34"/>
      <c r="V881" s="34"/>
      <c r="W881" s="34"/>
      <c r="X881" s="34"/>
      <c r="Y881" s="34"/>
      <c r="Z881" s="34"/>
      <c r="AA881" s="34"/>
      <c r="AB881" s="34"/>
      <c r="AC881" s="34"/>
      <c r="AD881" s="34"/>
      <c r="AE881" s="34"/>
      <c r="AT881" s="17" t="s">
        <v>154</v>
      </c>
      <c r="AU881" s="17" t="s">
        <v>88</v>
      </c>
    </row>
    <row r="882" spans="1:65" s="12" customFormat="1" ht="22.9" customHeight="1">
      <c r="B882" s="171"/>
      <c r="C882" s="172"/>
      <c r="D882" s="173" t="s">
        <v>77</v>
      </c>
      <c r="E882" s="185" t="s">
        <v>964</v>
      </c>
      <c r="F882" s="185" t="s">
        <v>965</v>
      </c>
      <c r="G882" s="172"/>
      <c r="H882" s="172"/>
      <c r="I882" s="175"/>
      <c r="J882" s="186">
        <f>BK882</f>
        <v>0</v>
      </c>
      <c r="K882" s="172"/>
      <c r="L882" s="177"/>
      <c r="M882" s="178"/>
      <c r="N882" s="179"/>
      <c r="O882" s="179"/>
      <c r="P882" s="180">
        <f>SUM(P883:P884)</f>
        <v>0</v>
      </c>
      <c r="Q882" s="179"/>
      <c r="R882" s="180">
        <f>SUM(R883:R884)</f>
        <v>0</v>
      </c>
      <c r="S882" s="179"/>
      <c r="T882" s="181">
        <f>SUM(T883:T884)</f>
        <v>0</v>
      </c>
      <c r="AR882" s="182" t="s">
        <v>177</v>
      </c>
      <c r="AT882" s="183" t="s">
        <v>77</v>
      </c>
      <c r="AU882" s="183" t="s">
        <v>86</v>
      </c>
      <c r="AY882" s="182" t="s">
        <v>146</v>
      </c>
      <c r="BK882" s="184">
        <f>SUM(BK883:BK884)</f>
        <v>0</v>
      </c>
    </row>
    <row r="883" spans="1:65" s="2" customFormat="1" ht="16.5" customHeight="1">
      <c r="A883" s="34"/>
      <c r="B883" s="35"/>
      <c r="C883" s="187" t="s">
        <v>582</v>
      </c>
      <c r="D883" s="187" t="s">
        <v>149</v>
      </c>
      <c r="E883" s="188" t="s">
        <v>966</v>
      </c>
      <c r="F883" s="189" t="s">
        <v>967</v>
      </c>
      <c r="G883" s="190" t="s">
        <v>956</v>
      </c>
      <c r="H883" s="191">
        <v>1</v>
      </c>
      <c r="I883" s="192"/>
      <c r="J883" s="193">
        <f>ROUND(I883*H883,2)</f>
        <v>0</v>
      </c>
      <c r="K883" s="194"/>
      <c r="L883" s="39"/>
      <c r="M883" s="195" t="s">
        <v>1</v>
      </c>
      <c r="N883" s="196" t="s">
        <v>43</v>
      </c>
      <c r="O883" s="71"/>
      <c r="P883" s="197">
        <f>O883*H883</f>
        <v>0</v>
      </c>
      <c r="Q883" s="197">
        <v>0</v>
      </c>
      <c r="R883" s="197">
        <f>Q883*H883</f>
        <v>0</v>
      </c>
      <c r="S883" s="197">
        <v>0</v>
      </c>
      <c r="T883" s="198">
        <f>S883*H883</f>
        <v>0</v>
      </c>
      <c r="U883" s="34"/>
      <c r="V883" s="34"/>
      <c r="W883" s="34"/>
      <c r="X883" s="34"/>
      <c r="Y883" s="34"/>
      <c r="Z883" s="34"/>
      <c r="AA883" s="34"/>
      <c r="AB883" s="34"/>
      <c r="AC883" s="34"/>
      <c r="AD883" s="34"/>
      <c r="AE883" s="34"/>
      <c r="AR883" s="199" t="s">
        <v>153</v>
      </c>
      <c r="AT883" s="199" t="s">
        <v>149</v>
      </c>
      <c r="AU883" s="199" t="s">
        <v>88</v>
      </c>
      <c r="AY883" s="17" t="s">
        <v>146</v>
      </c>
      <c r="BE883" s="200">
        <f>IF(N883="základní",J883,0)</f>
        <v>0</v>
      </c>
      <c r="BF883" s="200">
        <f>IF(N883="snížená",J883,0)</f>
        <v>0</v>
      </c>
      <c r="BG883" s="200">
        <f>IF(N883="zákl. přenesená",J883,0)</f>
        <v>0</v>
      </c>
      <c r="BH883" s="200">
        <f>IF(N883="sníž. přenesená",J883,0)</f>
        <v>0</v>
      </c>
      <c r="BI883" s="200">
        <f>IF(N883="nulová",J883,0)</f>
        <v>0</v>
      </c>
      <c r="BJ883" s="17" t="s">
        <v>86</v>
      </c>
      <c r="BK883" s="200">
        <f>ROUND(I883*H883,2)</f>
        <v>0</v>
      </c>
      <c r="BL883" s="17" t="s">
        <v>153</v>
      </c>
      <c r="BM883" s="199" t="s">
        <v>968</v>
      </c>
    </row>
    <row r="884" spans="1:65" s="2" customFormat="1">
      <c r="A884" s="34"/>
      <c r="B884" s="35"/>
      <c r="C884" s="36"/>
      <c r="D884" s="201" t="s">
        <v>154</v>
      </c>
      <c r="E884" s="36"/>
      <c r="F884" s="202" t="s">
        <v>967</v>
      </c>
      <c r="G884" s="36"/>
      <c r="H884" s="36"/>
      <c r="I884" s="203"/>
      <c r="J884" s="36"/>
      <c r="K884" s="36"/>
      <c r="L884" s="39"/>
      <c r="M884" s="204"/>
      <c r="N884" s="205"/>
      <c r="O884" s="71"/>
      <c r="P884" s="71"/>
      <c r="Q884" s="71"/>
      <c r="R884" s="71"/>
      <c r="S884" s="71"/>
      <c r="T884" s="72"/>
      <c r="U884" s="34"/>
      <c r="V884" s="34"/>
      <c r="W884" s="34"/>
      <c r="X884" s="34"/>
      <c r="Y884" s="34"/>
      <c r="Z884" s="34"/>
      <c r="AA884" s="34"/>
      <c r="AB884" s="34"/>
      <c r="AC884" s="34"/>
      <c r="AD884" s="34"/>
      <c r="AE884" s="34"/>
      <c r="AT884" s="17" t="s">
        <v>154</v>
      </c>
      <c r="AU884" s="17" t="s">
        <v>88</v>
      </c>
    </row>
    <row r="885" spans="1:65" s="12" customFormat="1" ht="22.9" customHeight="1">
      <c r="B885" s="171"/>
      <c r="C885" s="172"/>
      <c r="D885" s="173" t="s">
        <v>77</v>
      </c>
      <c r="E885" s="185" t="s">
        <v>969</v>
      </c>
      <c r="F885" s="185" t="s">
        <v>970</v>
      </c>
      <c r="G885" s="172"/>
      <c r="H885" s="172"/>
      <c r="I885" s="175"/>
      <c r="J885" s="186">
        <f>BK885</f>
        <v>0</v>
      </c>
      <c r="K885" s="172"/>
      <c r="L885" s="177"/>
      <c r="M885" s="178"/>
      <c r="N885" s="179"/>
      <c r="O885" s="179"/>
      <c r="P885" s="180">
        <f>SUM(P886:P887)</f>
        <v>0</v>
      </c>
      <c r="Q885" s="179"/>
      <c r="R885" s="180">
        <f>SUM(R886:R887)</f>
        <v>0</v>
      </c>
      <c r="S885" s="179"/>
      <c r="T885" s="181">
        <f>SUM(T886:T887)</f>
        <v>0</v>
      </c>
      <c r="AR885" s="182" t="s">
        <v>177</v>
      </c>
      <c r="AT885" s="183" t="s">
        <v>77</v>
      </c>
      <c r="AU885" s="183" t="s">
        <v>86</v>
      </c>
      <c r="AY885" s="182" t="s">
        <v>146</v>
      </c>
      <c r="BK885" s="184">
        <f>SUM(BK886:BK887)</f>
        <v>0</v>
      </c>
    </row>
    <row r="886" spans="1:65" s="2" customFormat="1" ht="16.5" customHeight="1">
      <c r="A886" s="34"/>
      <c r="B886" s="35"/>
      <c r="C886" s="187" t="s">
        <v>971</v>
      </c>
      <c r="D886" s="187" t="s">
        <v>149</v>
      </c>
      <c r="E886" s="188" t="s">
        <v>972</v>
      </c>
      <c r="F886" s="189" t="s">
        <v>970</v>
      </c>
      <c r="G886" s="190" t="s">
        <v>956</v>
      </c>
      <c r="H886" s="191">
        <v>1</v>
      </c>
      <c r="I886" s="192"/>
      <c r="J886" s="193">
        <f>ROUND(I886*H886,2)</f>
        <v>0</v>
      </c>
      <c r="K886" s="194"/>
      <c r="L886" s="39"/>
      <c r="M886" s="195" t="s">
        <v>1</v>
      </c>
      <c r="N886" s="196" t="s">
        <v>43</v>
      </c>
      <c r="O886" s="71"/>
      <c r="P886" s="197">
        <f>O886*H886</f>
        <v>0</v>
      </c>
      <c r="Q886" s="197">
        <v>0</v>
      </c>
      <c r="R886" s="197">
        <f>Q886*H886</f>
        <v>0</v>
      </c>
      <c r="S886" s="197">
        <v>0</v>
      </c>
      <c r="T886" s="198">
        <f>S886*H886</f>
        <v>0</v>
      </c>
      <c r="U886" s="34"/>
      <c r="V886" s="34"/>
      <c r="W886" s="34"/>
      <c r="X886" s="34"/>
      <c r="Y886" s="34"/>
      <c r="Z886" s="34"/>
      <c r="AA886" s="34"/>
      <c r="AB886" s="34"/>
      <c r="AC886" s="34"/>
      <c r="AD886" s="34"/>
      <c r="AE886" s="34"/>
      <c r="AR886" s="199" t="s">
        <v>153</v>
      </c>
      <c r="AT886" s="199" t="s">
        <v>149</v>
      </c>
      <c r="AU886" s="199" t="s">
        <v>88</v>
      </c>
      <c r="AY886" s="17" t="s">
        <v>146</v>
      </c>
      <c r="BE886" s="200">
        <f>IF(N886="základní",J886,0)</f>
        <v>0</v>
      </c>
      <c r="BF886" s="200">
        <f>IF(N886="snížená",J886,0)</f>
        <v>0</v>
      </c>
      <c r="BG886" s="200">
        <f>IF(N886="zákl. přenesená",J886,0)</f>
        <v>0</v>
      </c>
      <c r="BH886" s="200">
        <f>IF(N886="sníž. přenesená",J886,0)</f>
        <v>0</v>
      </c>
      <c r="BI886" s="200">
        <f>IF(N886="nulová",J886,0)</f>
        <v>0</v>
      </c>
      <c r="BJ886" s="17" t="s">
        <v>86</v>
      </c>
      <c r="BK886" s="200">
        <f>ROUND(I886*H886,2)</f>
        <v>0</v>
      </c>
      <c r="BL886" s="17" t="s">
        <v>153</v>
      </c>
      <c r="BM886" s="199" t="s">
        <v>973</v>
      </c>
    </row>
    <row r="887" spans="1:65" s="2" customFormat="1">
      <c r="A887" s="34"/>
      <c r="B887" s="35"/>
      <c r="C887" s="36"/>
      <c r="D887" s="201" t="s">
        <v>154</v>
      </c>
      <c r="E887" s="36"/>
      <c r="F887" s="202" t="s">
        <v>970</v>
      </c>
      <c r="G887" s="36"/>
      <c r="H887" s="36"/>
      <c r="I887" s="203"/>
      <c r="J887" s="36"/>
      <c r="K887" s="36"/>
      <c r="L887" s="39"/>
      <c r="M887" s="204"/>
      <c r="N887" s="205"/>
      <c r="O887" s="71"/>
      <c r="P887" s="71"/>
      <c r="Q887" s="71"/>
      <c r="R887" s="71"/>
      <c r="S887" s="71"/>
      <c r="T887" s="72"/>
      <c r="U887" s="34"/>
      <c r="V887" s="34"/>
      <c r="W887" s="34"/>
      <c r="X887" s="34"/>
      <c r="Y887" s="34"/>
      <c r="Z887" s="34"/>
      <c r="AA887" s="34"/>
      <c r="AB887" s="34"/>
      <c r="AC887" s="34"/>
      <c r="AD887" s="34"/>
      <c r="AE887" s="34"/>
      <c r="AT887" s="17" t="s">
        <v>154</v>
      </c>
      <c r="AU887" s="17" t="s">
        <v>88</v>
      </c>
    </row>
    <row r="888" spans="1:65" s="12" customFormat="1" ht="22.9" customHeight="1">
      <c r="B888" s="171"/>
      <c r="C888" s="172"/>
      <c r="D888" s="173" t="s">
        <v>77</v>
      </c>
      <c r="E888" s="185" t="s">
        <v>974</v>
      </c>
      <c r="F888" s="185" t="s">
        <v>975</v>
      </c>
      <c r="G888" s="172"/>
      <c r="H888" s="172"/>
      <c r="I888" s="175"/>
      <c r="J888" s="186">
        <f>BK888</f>
        <v>0</v>
      </c>
      <c r="K888" s="172"/>
      <c r="L888" s="177"/>
      <c r="M888" s="178"/>
      <c r="N888" s="179"/>
      <c r="O888" s="179"/>
      <c r="P888" s="180">
        <f>SUM(P889:P890)</f>
        <v>0</v>
      </c>
      <c r="Q888" s="179"/>
      <c r="R888" s="180">
        <f>SUM(R889:R890)</f>
        <v>0</v>
      </c>
      <c r="S888" s="179"/>
      <c r="T888" s="181">
        <f>SUM(T889:T890)</f>
        <v>0</v>
      </c>
      <c r="AR888" s="182" t="s">
        <v>177</v>
      </c>
      <c r="AT888" s="183" t="s">
        <v>77</v>
      </c>
      <c r="AU888" s="183" t="s">
        <v>86</v>
      </c>
      <c r="AY888" s="182" t="s">
        <v>146</v>
      </c>
      <c r="BK888" s="184">
        <f>SUM(BK889:BK890)</f>
        <v>0</v>
      </c>
    </row>
    <row r="889" spans="1:65" s="2" customFormat="1" ht="16.5" customHeight="1">
      <c r="A889" s="34"/>
      <c r="B889" s="35"/>
      <c r="C889" s="187" t="s">
        <v>586</v>
      </c>
      <c r="D889" s="187" t="s">
        <v>149</v>
      </c>
      <c r="E889" s="188" t="s">
        <v>976</v>
      </c>
      <c r="F889" s="189" t="s">
        <v>975</v>
      </c>
      <c r="G889" s="190" t="s">
        <v>956</v>
      </c>
      <c r="H889" s="191">
        <v>1</v>
      </c>
      <c r="I889" s="192"/>
      <c r="J889" s="193">
        <f>ROUND(I889*H889,2)</f>
        <v>0</v>
      </c>
      <c r="K889" s="194"/>
      <c r="L889" s="39"/>
      <c r="M889" s="195" t="s">
        <v>1</v>
      </c>
      <c r="N889" s="196" t="s">
        <v>43</v>
      </c>
      <c r="O889" s="71"/>
      <c r="P889" s="197">
        <f>O889*H889</f>
        <v>0</v>
      </c>
      <c r="Q889" s="197">
        <v>0</v>
      </c>
      <c r="R889" s="197">
        <f>Q889*H889</f>
        <v>0</v>
      </c>
      <c r="S889" s="197">
        <v>0</v>
      </c>
      <c r="T889" s="198">
        <f>S889*H889</f>
        <v>0</v>
      </c>
      <c r="U889" s="34"/>
      <c r="V889" s="34"/>
      <c r="W889" s="34"/>
      <c r="X889" s="34"/>
      <c r="Y889" s="34"/>
      <c r="Z889" s="34"/>
      <c r="AA889" s="34"/>
      <c r="AB889" s="34"/>
      <c r="AC889" s="34"/>
      <c r="AD889" s="34"/>
      <c r="AE889" s="34"/>
      <c r="AR889" s="199" t="s">
        <v>153</v>
      </c>
      <c r="AT889" s="199" t="s">
        <v>149</v>
      </c>
      <c r="AU889" s="199" t="s">
        <v>88</v>
      </c>
      <c r="AY889" s="17" t="s">
        <v>146</v>
      </c>
      <c r="BE889" s="200">
        <f>IF(N889="základní",J889,0)</f>
        <v>0</v>
      </c>
      <c r="BF889" s="200">
        <f>IF(N889="snížená",J889,0)</f>
        <v>0</v>
      </c>
      <c r="BG889" s="200">
        <f>IF(N889="zákl. přenesená",J889,0)</f>
        <v>0</v>
      </c>
      <c r="BH889" s="200">
        <f>IF(N889="sníž. přenesená",J889,0)</f>
        <v>0</v>
      </c>
      <c r="BI889" s="200">
        <f>IF(N889="nulová",J889,0)</f>
        <v>0</v>
      </c>
      <c r="BJ889" s="17" t="s">
        <v>86</v>
      </c>
      <c r="BK889" s="200">
        <f>ROUND(I889*H889,2)</f>
        <v>0</v>
      </c>
      <c r="BL889" s="17" t="s">
        <v>153</v>
      </c>
      <c r="BM889" s="199" t="s">
        <v>977</v>
      </c>
    </row>
    <row r="890" spans="1:65" s="2" customFormat="1">
      <c r="A890" s="34"/>
      <c r="B890" s="35"/>
      <c r="C890" s="36"/>
      <c r="D890" s="201" t="s">
        <v>154</v>
      </c>
      <c r="E890" s="36"/>
      <c r="F890" s="202" t="s">
        <v>975</v>
      </c>
      <c r="G890" s="36"/>
      <c r="H890" s="36"/>
      <c r="I890" s="203"/>
      <c r="J890" s="36"/>
      <c r="K890" s="36"/>
      <c r="L890" s="39"/>
      <c r="M890" s="204"/>
      <c r="N890" s="205"/>
      <c r="O890" s="71"/>
      <c r="P890" s="71"/>
      <c r="Q890" s="71"/>
      <c r="R890" s="71"/>
      <c r="S890" s="71"/>
      <c r="T890" s="72"/>
      <c r="U890" s="34"/>
      <c r="V890" s="34"/>
      <c r="W890" s="34"/>
      <c r="X890" s="34"/>
      <c r="Y890" s="34"/>
      <c r="Z890" s="34"/>
      <c r="AA890" s="34"/>
      <c r="AB890" s="34"/>
      <c r="AC890" s="34"/>
      <c r="AD890" s="34"/>
      <c r="AE890" s="34"/>
      <c r="AT890" s="17" t="s">
        <v>154</v>
      </c>
      <c r="AU890" s="17" t="s">
        <v>88</v>
      </c>
    </row>
    <row r="891" spans="1:65" s="12" customFormat="1" ht="22.9" customHeight="1">
      <c r="B891" s="171"/>
      <c r="C891" s="172"/>
      <c r="D891" s="173" t="s">
        <v>77</v>
      </c>
      <c r="E891" s="185" t="s">
        <v>978</v>
      </c>
      <c r="F891" s="185" t="s">
        <v>979</v>
      </c>
      <c r="G891" s="172"/>
      <c r="H891" s="172"/>
      <c r="I891" s="175"/>
      <c r="J891" s="186">
        <f>BK891</f>
        <v>0</v>
      </c>
      <c r="K891" s="172"/>
      <c r="L891" s="177"/>
      <c r="M891" s="178"/>
      <c r="N891" s="179"/>
      <c r="O891" s="179"/>
      <c r="P891" s="180">
        <f>SUM(P892:P893)</f>
        <v>0</v>
      </c>
      <c r="Q891" s="179"/>
      <c r="R891" s="180">
        <f>SUM(R892:R893)</f>
        <v>0</v>
      </c>
      <c r="S891" s="179"/>
      <c r="T891" s="181">
        <f>SUM(T892:T893)</f>
        <v>0</v>
      </c>
      <c r="AR891" s="182" t="s">
        <v>177</v>
      </c>
      <c r="AT891" s="183" t="s">
        <v>77</v>
      </c>
      <c r="AU891" s="183" t="s">
        <v>86</v>
      </c>
      <c r="AY891" s="182" t="s">
        <v>146</v>
      </c>
      <c r="BK891" s="184">
        <f>SUM(BK892:BK893)</f>
        <v>0</v>
      </c>
    </row>
    <row r="892" spans="1:65" s="2" customFormat="1" ht="16.5" customHeight="1">
      <c r="A892" s="34"/>
      <c r="B892" s="35"/>
      <c r="C892" s="187" t="s">
        <v>980</v>
      </c>
      <c r="D892" s="187" t="s">
        <v>149</v>
      </c>
      <c r="E892" s="188" t="s">
        <v>981</v>
      </c>
      <c r="F892" s="189" t="s">
        <v>982</v>
      </c>
      <c r="G892" s="190" t="s">
        <v>956</v>
      </c>
      <c r="H892" s="191">
        <v>1</v>
      </c>
      <c r="I892" s="192"/>
      <c r="J892" s="193">
        <f>ROUND(I892*H892,2)</f>
        <v>0</v>
      </c>
      <c r="K892" s="194"/>
      <c r="L892" s="39"/>
      <c r="M892" s="195" t="s">
        <v>1</v>
      </c>
      <c r="N892" s="196" t="s">
        <v>43</v>
      </c>
      <c r="O892" s="71"/>
      <c r="P892" s="197">
        <f>O892*H892</f>
        <v>0</v>
      </c>
      <c r="Q892" s="197">
        <v>0</v>
      </c>
      <c r="R892" s="197">
        <f>Q892*H892</f>
        <v>0</v>
      </c>
      <c r="S892" s="197">
        <v>0</v>
      </c>
      <c r="T892" s="198">
        <f>S892*H892</f>
        <v>0</v>
      </c>
      <c r="U892" s="34"/>
      <c r="V892" s="34"/>
      <c r="W892" s="34"/>
      <c r="X892" s="34"/>
      <c r="Y892" s="34"/>
      <c r="Z892" s="34"/>
      <c r="AA892" s="34"/>
      <c r="AB892" s="34"/>
      <c r="AC892" s="34"/>
      <c r="AD892" s="34"/>
      <c r="AE892" s="34"/>
      <c r="AR892" s="199" t="s">
        <v>153</v>
      </c>
      <c r="AT892" s="199" t="s">
        <v>149</v>
      </c>
      <c r="AU892" s="199" t="s">
        <v>88</v>
      </c>
      <c r="AY892" s="17" t="s">
        <v>146</v>
      </c>
      <c r="BE892" s="200">
        <f>IF(N892="základní",J892,0)</f>
        <v>0</v>
      </c>
      <c r="BF892" s="200">
        <f>IF(N892="snížená",J892,0)</f>
        <v>0</v>
      </c>
      <c r="BG892" s="200">
        <f>IF(N892="zákl. přenesená",J892,0)</f>
        <v>0</v>
      </c>
      <c r="BH892" s="200">
        <f>IF(N892="sníž. přenesená",J892,0)</f>
        <v>0</v>
      </c>
      <c r="BI892" s="200">
        <f>IF(N892="nulová",J892,0)</f>
        <v>0</v>
      </c>
      <c r="BJ892" s="17" t="s">
        <v>86</v>
      </c>
      <c r="BK892" s="200">
        <f>ROUND(I892*H892,2)</f>
        <v>0</v>
      </c>
      <c r="BL892" s="17" t="s">
        <v>153</v>
      </c>
      <c r="BM892" s="199" t="s">
        <v>983</v>
      </c>
    </row>
    <row r="893" spans="1:65" s="2" customFormat="1">
      <c r="A893" s="34"/>
      <c r="B893" s="35"/>
      <c r="C893" s="36"/>
      <c r="D893" s="201" t="s">
        <v>154</v>
      </c>
      <c r="E893" s="36"/>
      <c r="F893" s="202" t="s">
        <v>982</v>
      </c>
      <c r="G893" s="36"/>
      <c r="H893" s="36"/>
      <c r="I893" s="203"/>
      <c r="J893" s="36"/>
      <c r="K893" s="36"/>
      <c r="L893" s="39"/>
      <c r="M893" s="250"/>
      <c r="N893" s="251"/>
      <c r="O893" s="252"/>
      <c r="P893" s="252"/>
      <c r="Q893" s="252"/>
      <c r="R893" s="252"/>
      <c r="S893" s="252"/>
      <c r="T893" s="253"/>
      <c r="U893" s="34"/>
      <c r="V893" s="34"/>
      <c r="W893" s="34"/>
      <c r="X893" s="34"/>
      <c r="Y893" s="34"/>
      <c r="Z893" s="34"/>
      <c r="AA893" s="34"/>
      <c r="AB893" s="34"/>
      <c r="AC893" s="34"/>
      <c r="AD893" s="34"/>
      <c r="AE893" s="34"/>
      <c r="AT893" s="17" t="s">
        <v>154</v>
      </c>
      <c r="AU893" s="17" t="s">
        <v>88</v>
      </c>
    </row>
    <row r="894" spans="1:65" s="2" customFormat="1" ht="6.95" customHeight="1">
      <c r="A894" s="34"/>
      <c r="B894" s="54"/>
      <c r="C894" s="55"/>
      <c r="D894" s="55"/>
      <c r="E894" s="55"/>
      <c r="F894" s="55"/>
      <c r="G894" s="55"/>
      <c r="H894" s="55"/>
      <c r="I894" s="55"/>
      <c r="J894" s="55"/>
      <c r="K894" s="55"/>
      <c r="L894" s="39"/>
      <c r="M894" s="34"/>
      <c r="O894" s="34"/>
      <c r="P894" s="34"/>
      <c r="Q894" s="34"/>
      <c r="R894" s="34"/>
      <c r="S894" s="34"/>
      <c r="T894" s="34"/>
      <c r="U894" s="34"/>
      <c r="V894" s="34"/>
      <c r="W894" s="34"/>
      <c r="X894" s="34"/>
      <c r="Y894" s="34"/>
      <c r="Z894" s="34"/>
      <c r="AA894" s="34"/>
      <c r="AB894" s="34"/>
      <c r="AC894" s="34"/>
      <c r="AD894" s="34"/>
      <c r="AE894" s="34"/>
    </row>
  </sheetData>
  <sheetProtection algorithmName="SHA-512" hashValue="wFzFc8GLS1SaRfErp0DU5pVjaNF6NrMo4H/OamIaylgZzPdZC57Ke0i5uNgM95wDr4xEkr7lqGQAxOOFpWorZw==" saltValue="5/JWo1+b8qPZpqBm/OTig9XxyKjpurGTOoQOWJ3gd3J4vZo6yXKTlj3M92rWKskWZK0ETV8T2bh3e1Pi862DYg==" spinCount="100000" sheet="1" objects="1" scenarios="1" formatColumns="0" formatRows="0" autoFilter="0"/>
  <autoFilter ref="C140:K893"/>
  <mergeCells count="9">
    <mergeCell ref="E87:H87"/>
    <mergeCell ref="E131:H131"/>
    <mergeCell ref="E133:H13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5"/>
  <sheetViews>
    <sheetView showGridLines="0" topLeftCell="A62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7" t="s">
        <v>91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88</v>
      </c>
    </row>
    <row r="4" spans="1:46" s="1" customFormat="1" ht="24.95" customHeight="1">
      <c r="B4" s="20"/>
      <c r="D4" s="110" t="s">
        <v>98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15</v>
      </c>
      <c r="L6" s="20"/>
    </row>
    <row r="7" spans="1:46" s="1" customFormat="1" ht="16.5" customHeight="1">
      <c r="B7" s="20"/>
      <c r="E7" s="299" t="str">
        <f>'Rekapitulace stavby'!K6</f>
        <v>Požární větrání objektu LDN</v>
      </c>
      <c r="F7" s="300"/>
      <c r="G7" s="300"/>
      <c r="H7" s="300"/>
      <c r="L7" s="20"/>
    </row>
    <row r="8" spans="1:46" s="2" customFormat="1" ht="12" customHeight="1">
      <c r="A8" s="34"/>
      <c r="B8" s="39"/>
      <c r="C8" s="34"/>
      <c r="D8" s="112" t="s">
        <v>99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1" t="s">
        <v>984</v>
      </c>
      <c r="F9" s="302"/>
      <c r="G9" s="302"/>
      <c r="H9" s="30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17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21</v>
      </c>
      <c r="E12" s="34"/>
      <c r="F12" s="113" t="s">
        <v>22</v>
      </c>
      <c r="G12" s="34"/>
      <c r="H12" s="34"/>
      <c r="I12" s="112" t="s">
        <v>23</v>
      </c>
      <c r="J12" s="114" t="str">
        <f>'Rekapitulace stavby'!AN8</f>
        <v>15. 2. 2022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25</v>
      </c>
      <c r="E14" s="34"/>
      <c r="F14" s="34"/>
      <c r="G14" s="34"/>
      <c r="H14" s="34"/>
      <c r="I14" s="112" t="s">
        <v>26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>SNEO, a.s.</v>
      </c>
      <c r="F15" s="34"/>
      <c r="G15" s="34"/>
      <c r="H15" s="34"/>
      <c r="I15" s="112" t="s">
        <v>28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29</v>
      </c>
      <c r="E17" s="34"/>
      <c r="F17" s="34"/>
      <c r="G17" s="34"/>
      <c r="H17" s="34"/>
      <c r="I17" s="112" t="s">
        <v>26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3" t="str">
        <f>'Rekapitulace stavby'!E14</f>
        <v>Vyplň údaj</v>
      </c>
      <c r="F18" s="304"/>
      <c r="G18" s="304"/>
      <c r="H18" s="304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31</v>
      </c>
      <c r="E20" s="34"/>
      <c r="F20" s="34"/>
      <c r="G20" s="34"/>
      <c r="H20" s="34"/>
      <c r="I20" s="112" t="s">
        <v>26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32</v>
      </c>
      <c r="F21" s="34"/>
      <c r="G21" s="34"/>
      <c r="H21" s="34"/>
      <c r="I21" s="112" t="s">
        <v>28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26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985</v>
      </c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5" t="s">
        <v>1</v>
      </c>
      <c r="F27" s="305"/>
      <c r="G27" s="305"/>
      <c r="H27" s="305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34"/>
      <c r="J30" s="120">
        <f>ROUND(J128,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1" t="s">
        <v>39</v>
      </c>
      <c r="J32" s="121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42</v>
      </c>
      <c r="E33" s="112" t="s">
        <v>43</v>
      </c>
      <c r="F33" s="123">
        <f>ROUND((SUM(BE128:BE284)),  2)</f>
        <v>0</v>
      </c>
      <c r="G33" s="34"/>
      <c r="H33" s="34"/>
      <c r="I33" s="124">
        <v>0.21</v>
      </c>
      <c r="J33" s="123">
        <f>ROUND(((SUM(BE128:BE284))*I33),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44</v>
      </c>
      <c r="F34" s="123">
        <f>ROUND((SUM(BF128:BF284)),  2)</f>
        <v>0</v>
      </c>
      <c r="G34" s="34"/>
      <c r="H34" s="34"/>
      <c r="I34" s="124">
        <v>0.15</v>
      </c>
      <c r="J34" s="123">
        <f>ROUND(((SUM(BF128:BF284))*I34),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45</v>
      </c>
      <c r="F35" s="123">
        <f>ROUND((SUM(BG128:BG284)),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46</v>
      </c>
      <c r="F36" s="123">
        <f>ROUND((SUM(BH128:BH284)),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ROUND((SUM(BI128:BI284)),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15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7" t="str">
        <f>E7</f>
        <v>Požární větrání objektu LDN</v>
      </c>
      <c r="F85" s="298"/>
      <c r="G85" s="298"/>
      <c r="H85" s="29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5" t="str">
        <f>E9</f>
        <v>412.2 - Elektroinstalace</v>
      </c>
      <c r="F87" s="296"/>
      <c r="G87" s="296"/>
      <c r="H87" s="29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>Chittussiho 1a</v>
      </c>
      <c r="G89" s="36"/>
      <c r="H89" s="36"/>
      <c r="I89" s="29" t="s">
        <v>23</v>
      </c>
      <c r="J89" s="66" t="str">
        <f>IF(J12="","",J12)</f>
        <v>15. 2. 2022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25</v>
      </c>
      <c r="D91" s="36"/>
      <c r="E91" s="36"/>
      <c r="F91" s="27" t="str">
        <f>E15</f>
        <v>SNEO, a.s.</v>
      </c>
      <c r="G91" s="36"/>
      <c r="H91" s="36"/>
      <c r="I91" s="29" t="s">
        <v>31</v>
      </c>
      <c r="J91" s="32" t="str">
        <f>E21</f>
        <v>Ing. Andrea Kocová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29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Josef Ottl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102</v>
      </c>
      <c r="D94" s="144"/>
      <c r="E94" s="144"/>
      <c r="F94" s="144"/>
      <c r="G94" s="144"/>
      <c r="H94" s="144"/>
      <c r="I94" s="144"/>
      <c r="J94" s="145" t="s">
        <v>103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104</v>
      </c>
      <c r="D96" s="36"/>
      <c r="E96" s="36"/>
      <c r="F96" s="36"/>
      <c r="G96" s="36"/>
      <c r="H96" s="36"/>
      <c r="I96" s="36"/>
      <c r="J96" s="84">
        <f>J128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105</v>
      </c>
    </row>
    <row r="97" spans="1:31" s="9" customFormat="1" ht="24.95" customHeight="1">
      <c r="B97" s="147"/>
      <c r="C97" s="148"/>
      <c r="D97" s="149" t="s">
        <v>106</v>
      </c>
      <c r="E97" s="150"/>
      <c r="F97" s="150"/>
      <c r="G97" s="150"/>
      <c r="H97" s="150"/>
      <c r="I97" s="150"/>
      <c r="J97" s="151">
        <f>J129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110</v>
      </c>
      <c r="E98" s="156"/>
      <c r="F98" s="156"/>
      <c r="G98" s="156"/>
      <c r="H98" s="156"/>
      <c r="I98" s="156"/>
      <c r="J98" s="157">
        <f>J130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111</v>
      </c>
      <c r="E99" s="156"/>
      <c r="F99" s="156"/>
      <c r="G99" s="156"/>
      <c r="H99" s="156"/>
      <c r="I99" s="156"/>
      <c r="J99" s="157">
        <f>J139</f>
        <v>0</v>
      </c>
      <c r="K99" s="154"/>
      <c r="L99" s="158"/>
    </row>
    <row r="100" spans="1:31" s="9" customFormat="1" ht="24.95" customHeight="1">
      <c r="B100" s="147"/>
      <c r="C100" s="148"/>
      <c r="D100" s="149" t="s">
        <v>113</v>
      </c>
      <c r="E100" s="150"/>
      <c r="F100" s="150"/>
      <c r="G100" s="150"/>
      <c r="H100" s="150"/>
      <c r="I100" s="150"/>
      <c r="J100" s="151">
        <f>J150</f>
        <v>0</v>
      </c>
      <c r="K100" s="148"/>
      <c r="L100" s="152"/>
    </row>
    <row r="101" spans="1:31" s="10" customFormat="1" ht="19.899999999999999" customHeight="1">
      <c r="B101" s="153"/>
      <c r="C101" s="154"/>
      <c r="D101" s="155" t="s">
        <v>986</v>
      </c>
      <c r="E101" s="156"/>
      <c r="F101" s="156"/>
      <c r="G101" s="156"/>
      <c r="H101" s="156"/>
      <c r="I101" s="156"/>
      <c r="J101" s="157">
        <f>J151</f>
        <v>0</v>
      </c>
      <c r="K101" s="154"/>
      <c r="L101" s="158"/>
    </row>
    <row r="102" spans="1:31" s="9" customFormat="1" ht="24.95" customHeight="1">
      <c r="B102" s="147"/>
      <c r="C102" s="148"/>
      <c r="D102" s="149" t="s">
        <v>124</v>
      </c>
      <c r="E102" s="150"/>
      <c r="F102" s="150"/>
      <c r="G102" s="150"/>
      <c r="H102" s="150"/>
      <c r="I102" s="150"/>
      <c r="J102" s="151">
        <f>J265</f>
        <v>0</v>
      </c>
      <c r="K102" s="148"/>
      <c r="L102" s="152"/>
    </row>
    <row r="103" spans="1:31" s="10" customFormat="1" ht="19.899999999999999" customHeight="1">
      <c r="B103" s="153"/>
      <c r="C103" s="154"/>
      <c r="D103" s="155" t="s">
        <v>125</v>
      </c>
      <c r="E103" s="156"/>
      <c r="F103" s="156"/>
      <c r="G103" s="156"/>
      <c r="H103" s="156"/>
      <c r="I103" s="156"/>
      <c r="J103" s="157">
        <f>J266</f>
        <v>0</v>
      </c>
      <c r="K103" s="154"/>
      <c r="L103" s="158"/>
    </row>
    <row r="104" spans="1:31" s="10" customFormat="1" ht="19.899999999999999" customHeight="1">
      <c r="B104" s="153"/>
      <c r="C104" s="154"/>
      <c r="D104" s="155" t="s">
        <v>126</v>
      </c>
      <c r="E104" s="156"/>
      <c r="F104" s="156"/>
      <c r="G104" s="156"/>
      <c r="H104" s="156"/>
      <c r="I104" s="156"/>
      <c r="J104" s="157">
        <f>J270</f>
        <v>0</v>
      </c>
      <c r="K104" s="154"/>
      <c r="L104" s="158"/>
    </row>
    <row r="105" spans="1:31" s="10" customFormat="1" ht="19.899999999999999" customHeight="1">
      <c r="B105" s="153"/>
      <c r="C105" s="154"/>
      <c r="D105" s="155" t="s">
        <v>127</v>
      </c>
      <c r="E105" s="156"/>
      <c r="F105" s="156"/>
      <c r="G105" s="156"/>
      <c r="H105" s="156"/>
      <c r="I105" s="156"/>
      <c r="J105" s="157">
        <f>J273</f>
        <v>0</v>
      </c>
      <c r="K105" s="154"/>
      <c r="L105" s="158"/>
    </row>
    <row r="106" spans="1:31" s="10" customFormat="1" ht="19.899999999999999" customHeight="1">
      <c r="B106" s="153"/>
      <c r="C106" s="154"/>
      <c r="D106" s="155" t="s">
        <v>128</v>
      </c>
      <c r="E106" s="156"/>
      <c r="F106" s="156"/>
      <c r="G106" s="156"/>
      <c r="H106" s="156"/>
      <c r="I106" s="156"/>
      <c r="J106" s="157">
        <f>J276</f>
        <v>0</v>
      </c>
      <c r="K106" s="154"/>
      <c r="L106" s="158"/>
    </row>
    <row r="107" spans="1:31" s="10" customFormat="1" ht="19.899999999999999" customHeight="1">
      <c r="B107" s="153"/>
      <c r="C107" s="154"/>
      <c r="D107" s="155" t="s">
        <v>129</v>
      </c>
      <c r="E107" s="156"/>
      <c r="F107" s="156"/>
      <c r="G107" s="156"/>
      <c r="H107" s="156"/>
      <c r="I107" s="156"/>
      <c r="J107" s="157">
        <f>J279</f>
        <v>0</v>
      </c>
      <c r="K107" s="154"/>
      <c r="L107" s="158"/>
    </row>
    <row r="108" spans="1:31" s="10" customFormat="1" ht="19.899999999999999" customHeight="1">
      <c r="B108" s="153"/>
      <c r="C108" s="154"/>
      <c r="D108" s="155" t="s">
        <v>130</v>
      </c>
      <c r="E108" s="156"/>
      <c r="F108" s="156"/>
      <c r="G108" s="156"/>
      <c r="H108" s="156"/>
      <c r="I108" s="156"/>
      <c r="J108" s="157">
        <f>J282</f>
        <v>0</v>
      </c>
      <c r="K108" s="154"/>
      <c r="L108" s="158"/>
    </row>
    <row r="109" spans="1:31" s="2" customFormat="1" ht="21.7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4" spans="1:63" s="2" customFormat="1" ht="6.95" customHeight="1">
      <c r="A114" s="34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24.95" customHeight="1">
      <c r="A115" s="34"/>
      <c r="B115" s="35"/>
      <c r="C115" s="23" t="s">
        <v>131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15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97" t="str">
        <f>E7</f>
        <v>Požární větrání objektu LDN</v>
      </c>
      <c r="F118" s="298"/>
      <c r="G118" s="298"/>
      <c r="H118" s="298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2" customHeight="1">
      <c r="A119" s="34"/>
      <c r="B119" s="35"/>
      <c r="C119" s="29" t="s">
        <v>99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6.5" customHeight="1">
      <c r="A120" s="34"/>
      <c r="B120" s="35"/>
      <c r="C120" s="36"/>
      <c r="D120" s="36"/>
      <c r="E120" s="285" t="str">
        <f>E9</f>
        <v>412.2 - Elektroinstalace</v>
      </c>
      <c r="F120" s="296"/>
      <c r="G120" s="296"/>
      <c r="H120" s="29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2" customHeight="1">
      <c r="A122" s="34"/>
      <c r="B122" s="35"/>
      <c r="C122" s="29" t="s">
        <v>21</v>
      </c>
      <c r="D122" s="36"/>
      <c r="E122" s="36"/>
      <c r="F122" s="27" t="str">
        <f>F12</f>
        <v>Chittussiho 1a</v>
      </c>
      <c r="G122" s="36"/>
      <c r="H122" s="36"/>
      <c r="I122" s="29" t="s">
        <v>23</v>
      </c>
      <c r="J122" s="66" t="str">
        <f>IF(J12="","",J12)</f>
        <v>15. 2. 2022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25</v>
      </c>
      <c r="D124" s="36"/>
      <c r="E124" s="36"/>
      <c r="F124" s="27" t="str">
        <f>E15</f>
        <v>SNEO, a.s.</v>
      </c>
      <c r="G124" s="36"/>
      <c r="H124" s="36"/>
      <c r="I124" s="29" t="s">
        <v>31</v>
      </c>
      <c r="J124" s="32" t="str">
        <f>E21</f>
        <v>Ing. Andrea Kocová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5.2" customHeight="1">
      <c r="A125" s="34"/>
      <c r="B125" s="35"/>
      <c r="C125" s="29" t="s">
        <v>29</v>
      </c>
      <c r="D125" s="36"/>
      <c r="E125" s="36"/>
      <c r="F125" s="27" t="str">
        <f>IF(E18="","",E18)</f>
        <v>Vyplň údaj</v>
      </c>
      <c r="G125" s="36"/>
      <c r="H125" s="36"/>
      <c r="I125" s="29" t="s">
        <v>33</v>
      </c>
      <c r="J125" s="32" t="str">
        <f>E24</f>
        <v>Josef Ottl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2" customFormat="1" ht="10.3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3" s="11" customFormat="1" ht="29.25" customHeight="1">
      <c r="A127" s="159"/>
      <c r="B127" s="160"/>
      <c r="C127" s="161" t="s">
        <v>132</v>
      </c>
      <c r="D127" s="162" t="s">
        <v>63</v>
      </c>
      <c r="E127" s="162" t="s">
        <v>59</v>
      </c>
      <c r="F127" s="162" t="s">
        <v>60</v>
      </c>
      <c r="G127" s="162" t="s">
        <v>133</v>
      </c>
      <c r="H127" s="162" t="s">
        <v>134</v>
      </c>
      <c r="I127" s="162" t="s">
        <v>135</v>
      </c>
      <c r="J127" s="163" t="s">
        <v>103</v>
      </c>
      <c r="K127" s="164" t="s">
        <v>136</v>
      </c>
      <c r="L127" s="165"/>
      <c r="M127" s="75" t="s">
        <v>1</v>
      </c>
      <c r="N127" s="76" t="s">
        <v>42</v>
      </c>
      <c r="O127" s="76" t="s">
        <v>137</v>
      </c>
      <c r="P127" s="76" t="s">
        <v>138</v>
      </c>
      <c r="Q127" s="76" t="s">
        <v>139</v>
      </c>
      <c r="R127" s="76" t="s">
        <v>140</v>
      </c>
      <c r="S127" s="76" t="s">
        <v>141</v>
      </c>
      <c r="T127" s="77" t="s">
        <v>142</v>
      </c>
      <c r="U127" s="159"/>
      <c r="V127" s="159"/>
      <c r="W127" s="159"/>
      <c r="X127" s="159"/>
      <c r="Y127" s="159"/>
      <c r="Z127" s="159"/>
      <c r="AA127" s="159"/>
      <c r="AB127" s="159"/>
      <c r="AC127" s="159"/>
      <c r="AD127" s="159"/>
      <c r="AE127" s="159"/>
    </row>
    <row r="128" spans="1:63" s="2" customFormat="1" ht="22.9" customHeight="1">
      <c r="A128" s="34"/>
      <c r="B128" s="35"/>
      <c r="C128" s="82" t="s">
        <v>143</v>
      </c>
      <c r="D128" s="36"/>
      <c r="E128" s="36"/>
      <c r="F128" s="36"/>
      <c r="G128" s="36"/>
      <c r="H128" s="36"/>
      <c r="I128" s="36"/>
      <c r="J128" s="166">
        <f>BK128</f>
        <v>0</v>
      </c>
      <c r="K128" s="36"/>
      <c r="L128" s="39"/>
      <c r="M128" s="78"/>
      <c r="N128" s="167"/>
      <c r="O128" s="79"/>
      <c r="P128" s="168">
        <f>P129+P150+P265</f>
        <v>0</v>
      </c>
      <c r="Q128" s="79"/>
      <c r="R128" s="168">
        <f>R129+R150+R265</f>
        <v>0</v>
      </c>
      <c r="S128" s="79"/>
      <c r="T128" s="169">
        <f>T129+T150+T265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77</v>
      </c>
      <c r="AU128" s="17" t="s">
        <v>105</v>
      </c>
      <c r="BK128" s="170">
        <f>BK129+BK150+BK265</f>
        <v>0</v>
      </c>
    </row>
    <row r="129" spans="1:65" s="12" customFormat="1" ht="25.9" customHeight="1">
      <c r="B129" s="171"/>
      <c r="C129" s="172"/>
      <c r="D129" s="173" t="s">
        <v>77</v>
      </c>
      <c r="E129" s="174" t="s">
        <v>144</v>
      </c>
      <c r="F129" s="174" t="s">
        <v>145</v>
      </c>
      <c r="G129" s="172"/>
      <c r="H129" s="172"/>
      <c r="I129" s="175"/>
      <c r="J129" s="176">
        <f>BK129</f>
        <v>0</v>
      </c>
      <c r="K129" s="172"/>
      <c r="L129" s="177"/>
      <c r="M129" s="178"/>
      <c r="N129" s="179"/>
      <c r="O129" s="179"/>
      <c r="P129" s="180">
        <f>P130+P139</f>
        <v>0</v>
      </c>
      <c r="Q129" s="179"/>
      <c r="R129" s="180">
        <f>R130+R139</f>
        <v>0</v>
      </c>
      <c r="S129" s="179"/>
      <c r="T129" s="181">
        <f>T130+T139</f>
        <v>0</v>
      </c>
      <c r="AR129" s="182" t="s">
        <v>86</v>
      </c>
      <c r="AT129" s="183" t="s">
        <v>77</v>
      </c>
      <c r="AU129" s="183" t="s">
        <v>78</v>
      </c>
      <c r="AY129" s="182" t="s">
        <v>146</v>
      </c>
      <c r="BK129" s="184">
        <f>BK130+BK139</f>
        <v>0</v>
      </c>
    </row>
    <row r="130" spans="1:65" s="12" customFormat="1" ht="22.9" customHeight="1">
      <c r="B130" s="171"/>
      <c r="C130" s="172"/>
      <c r="D130" s="173" t="s">
        <v>77</v>
      </c>
      <c r="E130" s="185" t="s">
        <v>199</v>
      </c>
      <c r="F130" s="185" t="s">
        <v>342</v>
      </c>
      <c r="G130" s="172"/>
      <c r="H130" s="172"/>
      <c r="I130" s="175"/>
      <c r="J130" s="186">
        <f>BK130</f>
        <v>0</v>
      </c>
      <c r="K130" s="172"/>
      <c r="L130" s="177"/>
      <c r="M130" s="178"/>
      <c r="N130" s="179"/>
      <c r="O130" s="179"/>
      <c r="P130" s="180">
        <f>SUM(P131:P138)</f>
        <v>0</v>
      </c>
      <c r="Q130" s="179"/>
      <c r="R130" s="180">
        <f>SUM(R131:R138)</f>
        <v>0</v>
      </c>
      <c r="S130" s="179"/>
      <c r="T130" s="181">
        <f>SUM(T131:T138)</f>
        <v>0</v>
      </c>
      <c r="AR130" s="182" t="s">
        <v>86</v>
      </c>
      <c r="AT130" s="183" t="s">
        <v>77</v>
      </c>
      <c r="AU130" s="183" t="s">
        <v>86</v>
      </c>
      <c r="AY130" s="182" t="s">
        <v>146</v>
      </c>
      <c r="BK130" s="184">
        <f>SUM(BK131:BK138)</f>
        <v>0</v>
      </c>
    </row>
    <row r="131" spans="1:65" s="2" customFormat="1" ht="24.2" customHeight="1">
      <c r="A131" s="34"/>
      <c r="B131" s="35"/>
      <c r="C131" s="187" t="s">
        <v>86</v>
      </c>
      <c r="D131" s="187" t="s">
        <v>149</v>
      </c>
      <c r="E131" s="188" t="s">
        <v>987</v>
      </c>
      <c r="F131" s="189" t="s">
        <v>988</v>
      </c>
      <c r="G131" s="190" t="s">
        <v>152</v>
      </c>
      <c r="H131" s="191">
        <v>3</v>
      </c>
      <c r="I131" s="192"/>
      <c r="J131" s="193">
        <f>ROUND(I131*H131,2)</f>
        <v>0</v>
      </c>
      <c r="K131" s="194"/>
      <c r="L131" s="39"/>
      <c r="M131" s="195" t="s">
        <v>1</v>
      </c>
      <c r="N131" s="196" t="s">
        <v>43</v>
      </c>
      <c r="O131" s="71"/>
      <c r="P131" s="197">
        <f>O131*H131</f>
        <v>0</v>
      </c>
      <c r="Q131" s="197">
        <v>0</v>
      </c>
      <c r="R131" s="197">
        <f>Q131*H131</f>
        <v>0</v>
      </c>
      <c r="S131" s="197">
        <v>0</v>
      </c>
      <c r="T131" s="19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9" t="s">
        <v>153</v>
      </c>
      <c r="AT131" s="199" t="s">
        <v>149</v>
      </c>
      <c r="AU131" s="199" t="s">
        <v>88</v>
      </c>
      <c r="AY131" s="17" t="s">
        <v>146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17" t="s">
        <v>86</v>
      </c>
      <c r="BK131" s="200">
        <f>ROUND(I131*H131,2)</f>
        <v>0</v>
      </c>
      <c r="BL131" s="17" t="s">
        <v>153</v>
      </c>
      <c r="BM131" s="199" t="s">
        <v>88</v>
      </c>
    </row>
    <row r="132" spans="1:65" s="2" customFormat="1" ht="19.5">
      <c r="A132" s="34"/>
      <c r="B132" s="35"/>
      <c r="C132" s="36"/>
      <c r="D132" s="201" t="s">
        <v>154</v>
      </c>
      <c r="E132" s="36"/>
      <c r="F132" s="202" t="s">
        <v>988</v>
      </c>
      <c r="G132" s="36"/>
      <c r="H132" s="36"/>
      <c r="I132" s="203"/>
      <c r="J132" s="36"/>
      <c r="K132" s="36"/>
      <c r="L132" s="39"/>
      <c r="M132" s="204"/>
      <c r="N132" s="205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154</v>
      </c>
      <c r="AU132" s="17" t="s">
        <v>88</v>
      </c>
    </row>
    <row r="133" spans="1:65" s="2" customFormat="1" ht="24.2" customHeight="1">
      <c r="A133" s="34"/>
      <c r="B133" s="35"/>
      <c r="C133" s="187" t="s">
        <v>88</v>
      </c>
      <c r="D133" s="187" t="s">
        <v>149</v>
      </c>
      <c r="E133" s="188" t="s">
        <v>989</v>
      </c>
      <c r="F133" s="189" t="s">
        <v>990</v>
      </c>
      <c r="G133" s="190" t="s">
        <v>152</v>
      </c>
      <c r="H133" s="191">
        <v>9</v>
      </c>
      <c r="I133" s="192"/>
      <c r="J133" s="193">
        <f>ROUND(I133*H133,2)</f>
        <v>0</v>
      </c>
      <c r="K133" s="194"/>
      <c r="L133" s="39"/>
      <c r="M133" s="195" t="s">
        <v>1</v>
      </c>
      <c r="N133" s="196" t="s">
        <v>43</v>
      </c>
      <c r="O133" s="71"/>
      <c r="P133" s="197">
        <f>O133*H133</f>
        <v>0</v>
      </c>
      <c r="Q133" s="197">
        <v>0</v>
      </c>
      <c r="R133" s="197">
        <f>Q133*H133</f>
        <v>0</v>
      </c>
      <c r="S133" s="197">
        <v>0</v>
      </c>
      <c r="T133" s="19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9" t="s">
        <v>153</v>
      </c>
      <c r="AT133" s="199" t="s">
        <v>149</v>
      </c>
      <c r="AU133" s="199" t="s">
        <v>88</v>
      </c>
      <c r="AY133" s="17" t="s">
        <v>146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7" t="s">
        <v>86</v>
      </c>
      <c r="BK133" s="200">
        <f>ROUND(I133*H133,2)</f>
        <v>0</v>
      </c>
      <c r="BL133" s="17" t="s">
        <v>153</v>
      </c>
      <c r="BM133" s="199" t="s">
        <v>153</v>
      </c>
    </row>
    <row r="134" spans="1:65" s="2" customFormat="1">
      <c r="A134" s="34"/>
      <c r="B134" s="35"/>
      <c r="C134" s="36"/>
      <c r="D134" s="201" t="s">
        <v>154</v>
      </c>
      <c r="E134" s="36"/>
      <c r="F134" s="202" t="s">
        <v>990</v>
      </c>
      <c r="G134" s="36"/>
      <c r="H134" s="36"/>
      <c r="I134" s="203"/>
      <c r="J134" s="36"/>
      <c r="K134" s="36"/>
      <c r="L134" s="39"/>
      <c r="M134" s="204"/>
      <c r="N134" s="205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154</v>
      </c>
      <c r="AU134" s="17" t="s">
        <v>88</v>
      </c>
    </row>
    <row r="135" spans="1:65" s="2" customFormat="1" ht="16.5" customHeight="1">
      <c r="A135" s="34"/>
      <c r="B135" s="35"/>
      <c r="C135" s="187" t="s">
        <v>147</v>
      </c>
      <c r="D135" s="187" t="s">
        <v>149</v>
      </c>
      <c r="E135" s="188" t="s">
        <v>991</v>
      </c>
      <c r="F135" s="189" t="s">
        <v>992</v>
      </c>
      <c r="G135" s="190" t="s">
        <v>180</v>
      </c>
      <c r="H135" s="191">
        <v>42</v>
      </c>
      <c r="I135" s="192"/>
      <c r="J135" s="193">
        <f>ROUND(I135*H135,2)</f>
        <v>0</v>
      </c>
      <c r="K135" s="194"/>
      <c r="L135" s="39"/>
      <c r="M135" s="195" t="s">
        <v>1</v>
      </c>
      <c r="N135" s="196" t="s">
        <v>43</v>
      </c>
      <c r="O135" s="71"/>
      <c r="P135" s="197">
        <f>O135*H135</f>
        <v>0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9" t="s">
        <v>153</v>
      </c>
      <c r="AT135" s="199" t="s">
        <v>149</v>
      </c>
      <c r="AU135" s="199" t="s">
        <v>88</v>
      </c>
      <c r="AY135" s="17" t="s">
        <v>146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17" t="s">
        <v>86</v>
      </c>
      <c r="BK135" s="200">
        <f>ROUND(I135*H135,2)</f>
        <v>0</v>
      </c>
      <c r="BL135" s="17" t="s">
        <v>153</v>
      </c>
      <c r="BM135" s="199" t="s">
        <v>164</v>
      </c>
    </row>
    <row r="136" spans="1:65" s="2" customFormat="1">
      <c r="A136" s="34"/>
      <c r="B136" s="35"/>
      <c r="C136" s="36"/>
      <c r="D136" s="201" t="s">
        <v>154</v>
      </c>
      <c r="E136" s="36"/>
      <c r="F136" s="202" t="s">
        <v>992</v>
      </c>
      <c r="G136" s="36"/>
      <c r="H136" s="36"/>
      <c r="I136" s="203"/>
      <c r="J136" s="36"/>
      <c r="K136" s="36"/>
      <c r="L136" s="39"/>
      <c r="M136" s="204"/>
      <c r="N136" s="205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154</v>
      </c>
      <c r="AU136" s="17" t="s">
        <v>88</v>
      </c>
    </row>
    <row r="137" spans="1:65" s="2" customFormat="1" ht="16.5" customHeight="1">
      <c r="A137" s="34"/>
      <c r="B137" s="35"/>
      <c r="C137" s="187" t="s">
        <v>153</v>
      </c>
      <c r="D137" s="187" t="s">
        <v>149</v>
      </c>
      <c r="E137" s="188" t="s">
        <v>993</v>
      </c>
      <c r="F137" s="189" t="s">
        <v>994</v>
      </c>
      <c r="G137" s="190" t="s">
        <v>180</v>
      </c>
      <c r="H137" s="191">
        <v>42</v>
      </c>
      <c r="I137" s="192"/>
      <c r="J137" s="193">
        <f>ROUND(I137*H137,2)</f>
        <v>0</v>
      </c>
      <c r="K137" s="194"/>
      <c r="L137" s="39"/>
      <c r="M137" s="195" t="s">
        <v>1</v>
      </c>
      <c r="N137" s="196" t="s">
        <v>43</v>
      </c>
      <c r="O137" s="71"/>
      <c r="P137" s="197">
        <f>O137*H137</f>
        <v>0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9" t="s">
        <v>153</v>
      </c>
      <c r="AT137" s="199" t="s">
        <v>149</v>
      </c>
      <c r="AU137" s="199" t="s">
        <v>88</v>
      </c>
      <c r="AY137" s="17" t="s">
        <v>146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7" t="s">
        <v>86</v>
      </c>
      <c r="BK137" s="200">
        <f>ROUND(I137*H137,2)</f>
        <v>0</v>
      </c>
      <c r="BL137" s="17" t="s">
        <v>153</v>
      </c>
      <c r="BM137" s="199" t="s">
        <v>170</v>
      </c>
    </row>
    <row r="138" spans="1:65" s="2" customFormat="1">
      <c r="A138" s="34"/>
      <c r="B138" s="35"/>
      <c r="C138" s="36"/>
      <c r="D138" s="201" t="s">
        <v>154</v>
      </c>
      <c r="E138" s="36"/>
      <c r="F138" s="202" t="s">
        <v>994</v>
      </c>
      <c r="G138" s="36"/>
      <c r="H138" s="36"/>
      <c r="I138" s="203"/>
      <c r="J138" s="36"/>
      <c r="K138" s="36"/>
      <c r="L138" s="39"/>
      <c r="M138" s="204"/>
      <c r="N138" s="205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154</v>
      </c>
      <c r="AU138" s="17" t="s">
        <v>88</v>
      </c>
    </row>
    <row r="139" spans="1:65" s="12" customFormat="1" ht="22.9" customHeight="1">
      <c r="B139" s="171"/>
      <c r="C139" s="172"/>
      <c r="D139" s="173" t="s">
        <v>77</v>
      </c>
      <c r="E139" s="185" t="s">
        <v>463</v>
      </c>
      <c r="F139" s="185" t="s">
        <v>464</v>
      </c>
      <c r="G139" s="172"/>
      <c r="H139" s="172"/>
      <c r="I139" s="175"/>
      <c r="J139" s="186">
        <f>BK139</f>
        <v>0</v>
      </c>
      <c r="K139" s="172"/>
      <c r="L139" s="177"/>
      <c r="M139" s="178"/>
      <c r="N139" s="179"/>
      <c r="O139" s="179"/>
      <c r="P139" s="180">
        <f>SUM(P140:P149)</f>
        <v>0</v>
      </c>
      <c r="Q139" s="179"/>
      <c r="R139" s="180">
        <f>SUM(R140:R149)</f>
        <v>0</v>
      </c>
      <c r="S139" s="179"/>
      <c r="T139" s="181">
        <f>SUM(T140:T149)</f>
        <v>0</v>
      </c>
      <c r="AR139" s="182" t="s">
        <v>86</v>
      </c>
      <c r="AT139" s="183" t="s">
        <v>77</v>
      </c>
      <c r="AU139" s="183" t="s">
        <v>86</v>
      </c>
      <c r="AY139" s="182" t="s">
        <v>146</v>
      </c>
      <c r="BK139" s="184">
        <f>SUM(BK140:BK149)</f>
        <v>0</v>
      </c>
    </row>
    <row r="140" spans="1:65" s="2" customFormat="1" ht="24.2" customHeight="1">
      <c r="A140" s="34"/>
      <c r="B140" s="35"/>
      <c r="C140" s="187" t="s">
        <v>177</v>
      </c>
      <c r="D140" s="187" t="s">
        <v>149</v>
      </c>
      <c r="E140" s="188" t="s">
        <v>465</v>
      </c>
      <c r="F140" s="189" t="s">
        <v>466</v>
      </c>
      <c r="G140" s="190" t="s">
        <v>205</v>
      </c>
      <c r="H140" s="191">
        <v>0.54900000000000004</v>
      </c>
      <c r="I140" s="192"/>
      <c r="J140" s="193">
        <f>ROUND(I140*H140,2)</f>
        <v>0</v>
      </c>
      <c r="K140" s="194"/>
      <c r="L140" s="39"/>
      <c r="M140" s="195" t="s">
        <v>1</v>
      </c>
      <c r="N140" s="196" t="s">
        <v>43</v>
      </c>
      <c r="O140" s="71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9" t="s">
        <v>153</v>
      </c>
      <c r="AT140" s="199" t="s">
        <v>149</v>
      </c>
      <c r="AU140" s="199" t="s">
        <v>88</v>
      </c>
      <c r="AY140" s="17" t="s">
        <v>146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17" t="s">
        <v>86</v>
      </c>
      <c r="BK140" s="200">
        <f>ROUND(I140*H140,2)</f>
        <v>0</v>
      </c>
      <c r="BL140" s="17" t="s">
        <v>153</v>
      </c>
      <c r="BM140" s="199" t="s">
        <v>181</v>
      </c>
    </row>
    <row r="141" spans="1:65" s="2" customFormat="1">
      <c r="A141" s="34"/>
      <c r="B141" s="35"/>
      <c r="C141" s="36"/>
      <c r="D141" s="201" t="s">
        <v>154</v>
      </c>
      <c r="E141" s="36"/>
      <c r="F141" s="202" t="s">
        <v>466</v>
      </c>
      <c r="G141" s="36"/>
      <c r="H141" s="36"/>
      <c r="I141" s="203"/>
      <c r="J141" s="36"/>
      <c r="K141" s="36"/>
      <c r="L141" s="39"/>
      <c r="M141" s="204"/>
      <c r="N141" s="205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154</v>
      </c>
      <c r="AU141" s="17" t="s">
        <v>88</v>
      </c>
    </row>
    <row r="142" spans="1:65" s="2" customFormat="1" ht="21.75" customHeight="1">
      <c r="A142" s="34"/>
      <c r="B142" s="35"/>
      <c r="C142" s="187" t="s">
        <v>164</v>
      </c>
      <c r="D142" s="187" t="s">
        <v>149</v>
      </c>
      <c r="E142" s="188" t="s">
        <v>469</v>
      </c>
      <c r="F142" s="189" t="s">
        <v>470</v>
      </c>
      <c r="G142" s="190" t="s">
        <v>205</v>
      </c>
      <c r="H142" s="191">
        <v>0.54900000000000004</v>
      </c>
      <c r="I142" s="192"/>
      <c r="J142" s="193">
        <f>ROUND(I142*H142,2)</f>
        <v>0</v>
      </c>
      <c r="K142" s="194"/>
      <c r="L142" s="39"/>
      <c r="M142" s="195" t="s">
        <v>1</v>
      </c>
      <c r="N142" s="196" t="s">
        <v>43</v>
      </c>
      <c r="O142" s="71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9" t="s">
        <v>153</v>
      </c>
      <c r="AT142" s="199" t="s">
        <v>149</v>
      </c>
      <c r="AU142" s="199" t="s">
        <v>88</v>
      </c>
      <c r="AY142" s="17" t="s">
        <v>146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7" t="s">
        <v>86</v>
      </c>
      <c r="BK142" s="200">
        <f>ROUND(I142*H142,2)</f>
        <v>0</v>
      </c>
      <c r="BL142" s="17" t="s">
        <v>153</v>
      </c>
      <c r="BM142" s="199" t="s">
        <v>187</v>
      </c>
    </row>
    <row r="143" spans="1:65" s="2" customFormat="1">
      <c r="A143" s="34"/>
      <c r="B143" s="35"/>
      <c r="C143" s="36"/>
      <c r="D143" s="201" t="s">
        <v>154</v>
      </c>
      <c r="E143" s="36"/>
      <c r="F143" s="202" t="s">
        <v>470</v>
      </c>
      <c r="G143" s="36"/>
      <c r="H143" s="36"/>
      <c r="I143" s="203"/>
      <c r="J143" s="36"/>
      <c r="K143" s="36"/>
      <c r="L143" s="39"/>
      <c r="M143" s="204"/>
      <c r="N143" s="205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154</v>
      </c>
      <c r="AU143" s="17" t="s">
        <v>88</v>
      </c>
    </row>
    <row r="144" spans="1:65" s="2" customFormat="1" ht="24.2" customHeight="1">
      <c r="A144" s="34"/>
      <c r="B144" s="35"/>
      <c r="C144" s="187" t="s">
        <v>189</v>
      </c>
      <c r="D144" s="187" t="s">
        <v>149</v>
      </c>
      <c r="E144" s="188" t="s">
        <v>472</v>
      </c>
      <c r="F144" s="189" t="s">
        <v>473</v>
      </c>
      <c r="G144" s="190" t="s">
        <v>205</v>
      </c>
      <c r="H144" s="191">
        <v>10.430999999999999</v>
      </c>
      <c r="I144" s="192"/>
      <c r="J144" s="193">
        <f>ROUND(I144*H144,2)</f>
        <v>0</v>
      </c>
      <c r="K144" s="194"/>
      <c r="L144" s="39"/>
      <c r="M144" s="195" t="s">
        <v>1</v>
      </c>
      <c r="N144" s="196" t="s">
        <v>43</v>
      </c>
      <c r="O144" s="71"/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9" t="s">
        <v>153</v>
      </c>
      <c r="AT144" s="199" t="s">
        <v>149</v>
      </c>
      <c r="AU144" s="199" t="s">
        <v>88</v>
      </c>
      <c r="AY144" s="17" t="s">
        <v>146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7" t="s">
        <v>86</v>
      </c>
      <c r="BK144" s="200">
        <f>ROUND(I144*H144,2)</f>
        <v>0</v>
      </c>
      <c r="BL144" s="17" t="s">
        <v>153</v>
      </c>
      <c r="BM144" s="199" t="s">
        <v>193</v>
      </c>
    </row>
    <row r="145" spans="1:65" s="2" customFormat="1" ht="19.5">
      <c r="A145" s="34"/>
      <c r="B145" s="35"/>
      <c r="C145" s="36"/>
      <c r="D145" s="201" t="s">
        <v>154</v>
      </c>
      <c r="E145" s="36"/>
      <c r="F145" s="202" t="s">
        <v>473</v>
      </c>
      <c r="G145" s="36"/>
      <c r="H145" s="36"/>
      <c r="I145" s="203"/>
      <c r="J145" s="36"/>
      <c r="K145" s="36"/>
      <c r="L145" s="39"/>
      <c r="M145" s="204"/>
      <c r="N145" s="205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154</v>
      </c>
      <c r="AU145" s="17" t="s">
        <v>88</v>
      </c>
    </row>
    <row r="146" spans="1:65" s="13" customFormat="1">
      <c r="B146" s="206"/>
      <c r="C146" s="207"/>
      <c r="D146" s="201" t="s">
        <v>155</v>
      </c>
      <c r="E146" s="208" t="s">
        <v>1</v>
      </c>
      <c r="F146" s="209" t="s">
        <v>995</v>
      </c>
      <c r="G146" s="207"/>
      <c r="H146" s="210">
        <v>10.431000000000001</v>
      </c>
      <c r="I146" s="211"/>
      <c r="J146" s="207"/>
      <c r="K146" s="207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155</v>
      </c>
      <c r="AU146" s="216" t="s">
        <v>88</v>
      </c>
      <c r="AV146" s="13" t="s">
        <v>88</v>
      </c>
      <c r="AW146" s="13" t="s">
        <v>35</v>
      </c>
      <c r="AX146" s="13" t="s">
        <v>78</v>
      </c>
      <c r="AY146" s="216" t="s">
        <v>146</v>
      </c>
    </row>
    <row r="147" spans="1:65" s="14" customFormat="1">
      <c r="B147" s="217"/>
      <c r="C147" s="218"/>
      <c r="D147" s="201" t="s">
        <v>155</v>
      </c>
      <c r="E147" s="219" t="s">
        <v>1</v>
      </c>
      <c r="F147" s="220" t="s">
        <v>157</v>
      </c>
      <c r="G147" s="218"/>
      <c r="H147" s="221">
        <v>10.431000000000001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155</v>
      </c>
      <c r="AU147" s="227" t="s">
        <v>88</v>
      </c>
      <c r="AV147" s="14" t="s">
        <v>153</v>
      </c>
      <c r="AW147" s="14" t="s">
        <v>35</v>
      </c>
      <c r="AX147" s="14" t="s">
        <v>86</v>
      </c>
      <c r="AY147" s="227" t="s">
        <v>146</v>
      </c>
    </row>
    <row r="148" spans="1:65" s="2" customFormat="1" ht="24.2" customHeight="1">
      <c r="A148" s="34"/>
      <c r="B148" s="35"/>
      <c r="C148" s="187" t="s">
        <v>170</v>
      </c>
      <c r="D148" s="187" t="s">
        <v>149</v>
      </c>
      <c r="E148" s="188" t="s">
        <v>477</v>
      </c>
      <c r="F148" s="189" t="s">
        <v>478</v>
      </c>
      <c r="G148" s="190" t="s">
        <v>205</v>
      </c>
      <c r="H148" s="191">
        <v>0.44800000000000001</v>
      </c>
      <c r="I148" s="192"/>
      <c r="J148" s="193">
        <f>ROUND(I148*H148,2)</f>
        <v>0</v>
      </c>
      <c r="K148" s="194"/>
      <c r="L148" s="39"/>
      <c r="M148" s="195" t="s">
        <v>1</v>
      </c>
      <c r="N148" s="196" t="s">
        <v>43</v>
      </c>
      <c r="O148" s="71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9" t="s">
        <v>153</v>
      </c>
      <c r="AT148" s="199" t="s">
        <v>149</v>
      </c>
      <c r="AU148" s="199" t="s">
        <v>88</v>
      </c>
      <c r="AY148" s="17" t="s">
        <v>146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7" t="s">
        <v>86</v>
      </c>
      <c r="BK148" s="200">
        <f>ROUND(I148*H148,2)</f>
        <v>0</v>
      </c>
      <c r="BL148" s="17" t="s">
        <v>153</v>
      </c>
      <c r="BM148" s="199" t="s">
        <v>197</v>
      </c>
    </row>
    <row r="149" spans="1:65" s="2" customFormat="1" ht="19.5">
      <c r="A149" s="34"/>
      <c r="B149" s="35"/>
      <c r="C149" s="36"/>
      <c r="D149" s="201" t="s">
        <v>154</v>
      </c>
      <c r="E149" s="36"/>
      <c r="F149" s="202" t="s">
        <v>478</v>
      </c>
      <c r="G149" s="36"/>
      <c r="H149" s="36"/>
      <c r="I149" s="203"/>
      <c r="J149" s="36"/>
      <c r="K149" s="36"/>
      <c r="L149" s="39"/>
      <c r="M149" s="204"/>
      <c r="N149" s="205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154</v>
      </c>
      <c r="AU149" s="17" t="s">
        <v>88</v>
      </c>
    </row>
    <row r="150" spans="1:65" s="12" customFormat="1" ht="25.9" customHeight="1">
      <c r="B150" s="171"/>
      <c r="C150" s="172"/>
      <c r="D150" s="173" t="s">
        <v>77</v>
      </c>
      <c r="E150" s="174" t="s">
        <v>489</v>
      </c>
      <c r="F150" s="174" t="s">
        <v>490</v>
      </c>
      <c r="G150" s="172"/>
      <c r="H150" s="172"/>
      <c r="I150" s="175"/>
      <c r="J150" s="176">
        <f>BK150</f>
        <v>0</v>
      </c>
      <c r="K150" s="172"/>
      <c r="L150" s="177"/>
      <c r="M150" s="178"/>
      <c r="N150" s="179"/>
      <c r="O150" s="179"/>
      <c r="P150" s="180">
        <f>P151</f>
        <v>0</v>
      </c>
      <c r="Q150" s="179"/>
      <c r="R150" s="180">
        <f>R151</f>
        <v>0</v>
      </c>
      <c r="S150" s="179"/>
      <c r="T150" s="181">
        <f>T151</f>
        <v>0</v>
      </c>
      <c r="AR150" s="182" t="s">
        <v>88</v>
      </c>
      <c r="AT150" s="183" t="s">
        <v>77</v>
      </c>
      <c r="AU150" s="183" t="s">
        <v>78</v>
      </c>
      <c r="AY150" s="182" t="s">
        <v>146</v>
      </c>
      <c r="BK150" s="184">
        <f>BK151</f>
        <v>0</v>
      </c>
    </row>
    <row r="151" spans="1:65" s="12" customFormat="1" ht="22.9" customHeight="1">
      <c r="B151" s="171"/>
      <c r="C151" s="172"/>
      <c r="D151" s="173" t="s">
        <v>77</v>
      </c>
      <c r="E151" s="185" t="s">
        <v>996</v>
      </c>
      <c r="F151" s="185" t="s">
        <v>997</v>
      </c>
      <c r="G151" s="172"/>
      <c r="H151" s="172"/>
      <c r="I151" s="175"/>
      <c r="J151" s="186">
        <f>BK151</f>
        <v>0</v>
      </c>
      <c r="K151" s="172"/>
      <c r="L151" s="177"/>
      <c r="M151" s="178"/>
      <c r="N151" s="179"/>
      <c r="O151" s="179"/>
      <c r="P151" s="180">
        <f>SUM(P152:P264)</f>
        <v>0</v>
      </c>
      <c r="Q151" s="179"/>
      <c r="R151" s="180">
        <f>SUM(R152:R264)</f>
        <v>0</v>
      </c>
      <c r="S151" s="179"/>
      <c r="T151" s="181">
        <f>SUM(T152:T264)</f>
        <v>0</v>
      </c>
      <c r="AR151" s="182" t="s">
        <v>88</v>
      </c>
      <c r="AT151" s="183" t="s">
        <v>77</v>
      </c>
      <c r="AU151" s="183" t="s">
        <v>86</v>
      </c>
      <c r="AY151" s="182" t="s">
        <v>146</v>
      </c>
      <c r="BK151" s="184">
        <f>SUM(BK152:BK264)</f>
        <v>0</v>
      </c>
    </row>
    <row r="152" spans="1:65" s="2" customFormat="1" ht="33" customHeight="1">
      <c r="A152" s="34"/>
      <c r="B152" s="35"/>
      <c r="C152" s="187" t="s">
        <v>199</v>
      </c>
      <c r="D152" s="187" t="s">
        <v>149</v>
      </c>
      <c r="E152" s="188" t="s">
        <v>998</v>
      </c>
      <c r="F152" s="189" t="s">
        <v>999</v>
      </c>
      <c r="G152" s="190" t="s">
        <v>152</v>
      </c>
      <c r="H152" s="191">
        <v>3</v>
      </c>
      <c r="I152" s="192"/>
      <c r="J152" s="193">
        <f>ROUND(I152*H152,2)</f>
        <v>0</v>
      </c>
      <c r="K152" s="194"/>
      <c r="L152" s="39"/>
      <c r="M152" s="195" t="s">
        <v>1</v>
      </c>
      <c r="N152" s="196" t="s">
        <v>43</v>
      </c>
      <c r="O152" s="71"/>
      <c r="P152" s="197">
        <f>O152*H152</f>
        <v>0</v>
      </c>
      <c r="Q152" s="197">
        <v>0</v>
      </c>
      <c r="R152" s="197">
        <f>Q152*H152</f>
        <v>0</v>
      </c>
      <c r="S152" s="197">
        <v>0</v>
      </c>
      <c r="T152" s="19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9" t="s">
        <v>197</v>
      </c>
      <c r="AT152" s="199" t="s">
        <v>149</v>
      </c>
      <c r="AU152" s="199" t="s">
        <v>88</v>
      </c>
      <c r="AY152" s="17" t="s">
        <v>146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7" t="s">
        <v>86</v>
      </c>
      <c r="BK152" s="200">
        <f>ROUND(I152*H152,2)</f>
        <v>0</v>
      </c>
      <c r="BL152" s="17" t="s">
        <v>197</v>
      </c>
      <c r="BM152" s="199" t="s">
        <v>202</v>
      </c>
    </row>
    <row r="153" spans="1:65" s="2" customFormat="1" ht="19.5">
      <c r="A153" s="34"/>
      <c r="B153" s="35"/>
      <c r="C153" s="36"/>
      <c r="D153" s="201" t="s">
        <v>154</v>
      </c>
      <c r="E153" s="36"/>
      <c r="F153" s="202" t="s">
        <v>999</v>
      </c>
      <c r="G153" s="36"/>
      <c r="H153" s="36"/>
      <c r="I153" s="203"/>
      <c r="J153" s="36"/>
      <c r="K153" s="36"/>
      <c r="L153" s="39"/>
      <c r="M153" s="204"/>
      <c r="N153" s="205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154</v>
      </c>
      <c r="AU153" s="17" t="s">
        <v>88</v>
      </c>
    </row>
    <row r="154" spans="1:65" s="2" customFormat="1" ht="16.5" customHeight="1">
      <c r="A154" s="34"/>
      <c r="B154" s="35"/>
      <c r="C154" s="238" t="s">
        <v>181</v>
      </c>
      <c r="D154" s="238" t="s">
        <v>266</v>
      </c>
      <c r="E154" s="239" t="s">
        <v>1000</v>
      </c>
      <c r="F154" s="240" t="s">
        <v>1001</v>
      </c>
      <c r="G154" s="241" t="s">
        <v>152</v>
      </c>
      <c r="H154" s="242">
        <v>3</v>
      </c>
      <c r="I154" s="243"/>
      <c r="J154" s="244">
        <f>ROUND(I154*H154,2)</f>
        <v>0</v>
      </c>
      <c r="K154" s="245"/>
      <c r="L154" s="246"/>
      <c r="M154" s="247" t="s">
        <v>1</v>
      </c>
      <c r="N154" s="248" t="s">
        <v>43</v>
      </c>
      <c r="O154" s="71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9" t="s">
        <v>256</v>
      </c>
      <c r="AT154" s="199" t="s">
        <v>266</v>
      </c>
      <c r="AU154" s="199" t="s">
        <v>88</v>
      </c>
      <c r="AY154" s="17" t="s">
        <v>146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7" t="s">
        <v>86</v>
      </c>
      <c r="BK154" s="200">
        <f>ROUND(I154*H154,2)</f>
        <v>0</v>
      </c>
      <c r="BL154" s="17" t="s">
        <v>197</v>
      </c>
      <c r="BM154" s="199" t="s">
        <v>206</v>
      </c>
    </row>
    <row r="155" spans="1:65" s="2" customFormat="1">
      <c r="A155" s="34"/>
      <c r="B155" s="35"/>
      <c r="C155" s="36"/>
      <c r="D155" s="201" t="s">
        <v>154</v>
      </c>
      <c r="E155" s="36"/>
      <c r="F155" s="202" t="s">
        <v>1001</v>
      </c>
      <c r="G155" s="36"/>
      <c r="H155" s="36"/>
      <c r="I155" s="203"/>
      <c r="J155" s="36"/>
      <c r="K155" s="36"/>
      <c r="L155" s="39"/>
      <c r="M155" s="204"/>
      <c r="N155" s="205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154</v>
      </c>
      <c r="AU155" s="17" t="s">
        <v>88</v>
      </c>
    </row>
    <row r="156" spans="1:65" s="2" customFormat="1" ht="24.2" customHeight="1">
      <c r="A156" s="34"/>
      <c r="B156" s="35"/>
      <c r="C156" s="187" t="s">
        <v>209</v>
      </c>
      <c r="D156" s="187" t="s">
        <v>149</v>
      </c>
      <c r="E156" s="188" t="s">
        <v>1002</v>
      </c>
      <c r="F156" s="189" t="s">
        <v>1003</v>
      </c>
      <c r="G156" s="190" t="s">
        <v>180</v>
      </c>
      <c r="H156" s="191">
        <v>35</v>
      </c>
      <c r="I156" s="192"/>
      <c r="J156" s="193">
        <f>ROUND(I156*H156,2)</f>
        <v>0</v>
      </c>
      <c r="K156" s="194"/>
      <c r="L156" s="39"/>
      <c r="M156" s="195" t="s">
        <v>1</v>
      </c>
      <c r="N156" s="196" t="s">
        <v>43</v>
      </c>
      <c r="O156" s="71"/>
      <c r="P156" s="197">
        <f>O156*H156</f>
        <v>0</v>
      </c>
      <c r="Q156" s="197">
        <v>0</v>
      </c>
      <c r="R156" s="197">
        <f>Q156*H156</f>
        <v>0</v>
      </c>
      <c r="S156" s="197">
        <v>0</v>
      </c>
      <c r="T156" s="19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9" t="s">
        <v>197</v>
      </c>
      <c r="AT156" s="199" t="s">
        <v>149</v>
      </c>
      <c r="AU156" s="199" t="s">
        <v>88</v>
      </c>
      <c r="AY156" s="17" t="s">
        <v>146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17" t="s">
        <v>86</v>
      </c>
      <c r="BK156" s="200">
        <f>ROUND(I156*H156,2)</f>
        <v>0</v>
      </c>
      <c r="BL156" s="17" t="s">
        <v>197</v>
      </c>
      <c r="BM156" s="199" t="s">
        <v>212</v>
      </c>
    </row>
    <row r="157" spans="1:65" s="2" customFormat="1">
      <c r="A157" s="34"/>
      <c r="B157" s="35"/>
      <c r="C157" s="36"/>
      <c r="D157" s="201" t="s">
        <v>154</v>
      </c>
      <c r="E157" s="36"/>
      <c r="F157" s="202" t="s">
        <v>1003</v>
      </c>
      <c r="G157" s="36"/>
      <c r="H157" s="36"/>
      <c r="I157" s="203"/>
      <c r="J157" s="36"/>
      <c r="K157" s="36"/>
      <c r="L157" s="39"/>
      <c r="M157" s="204"/>
      <c r="N157" s="205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154</v>
      </c>
      <c r="AU157" s="17" t="s">
        <v>88</v>
      </c>
    </row>
    <row r="158" spans="1:65" s="2" customFormat="1" ht="16.5" customHeight="1">
      <c r="A158" s="34"/>
      <c r="B158" s="35"/>
      <c r="C158" s="238" t="s">
        <v>187</v>
      </c>
      <c r="D158" s="238" t="s">
        <v>266</v>
      </c>
      <c r="E158" s="239" t="s">
        <v>1004</v>
      </c>
      <c r="F158" s="240" t="s">
        <v>1005</v>
      </c>
      <c r="G158" s="241" t="s">
        <v>180</v>
      </c>
      <c r="H158" s="242">
        <v>35</v>
      </c>
      <c r="I158" s="243"/>
      <c r="J158" s="244">
        <f>ROUND(I158*H158,2)</f>
        <v>0</v>
      </c>
      <c r="K158" s="245"/>
      <c r="L158" s="246"/>
      <c r="M158" s="247" t="s">
        <v>1</v>
      </c>
      <c r="N158" s="248" t="s">
        <v>43</v>
      </c>
      <c r="O158" s="71"/>
      <c r="P158" s="197">
        <f>O158*H158</f>
        <v>0</v>
      </c>
      <c r="Q158" s="197">
        <v>0</v>
      </c>
      <c r="R158" s="197">
        <f>Q158*H158</f>
        <v>0</v>
      </c>
      <c r="S158" s="197">
        <v>0</v>
      </c>
      <c r="T158" s="19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9" t="s">
        <v>256</v>
      </c>
      <c r="AT158" s="199" t="s">
        <v>266</v>
      </c>
      <c r="AU158" s="199" t="s">
        <v>88</v>
      </c>
      <c r="AY158" s="17" t="s">
        <v>146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7" t="s">
        <v>86</v>
      </c>
      <c r="BK158" s="200">
        <f>ROUND(I158*H158,2)</f>
        <v>0</v>
      </c>
      <c r="BL158" s="17" t="s">
        <v>197</v>
      </c>
      <c r="BM158" s="199" t="s">
        <v>225</v>
      </c>
    </row>
    <row r="159" spans="1:65" s="2" customFormat="1">
      <c r="A159" s="34"/>
      <c r="B159" s="35"/>
      <c r="C159" s="36"/>
      <c r="D159" s="201" t="s">
        <v>154</v>
      </c>
      <c r="E159" s="36"/>
      <c r="F159" s="202" t="s">
        <v>1005</v>
      </c>
      <c r="G159" s="36"/>
      <c r="H159" s="36"/>
      <c r="I159" s="203"/>
      <c r="J159" s="36"/>
      <c r="K159" s="36"/>
      <c r="L159" s="39"/>
      <c r="M159" s="204"/>
      <c r="N159" s="205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154</v>
      </c>
      <c r="AU159" s="17" t="s">
        <v>88</v>
      </c>
    </row>
    <row r="160" spans="1:65" s="2" customFormat="1" ht="24.2" customHeight="1">
      <c r="A160" s="34"/>
      <c r="B160" s="35"/>
      <c r="C160" s="187" t="s">
        <v>228</v>
      </c>
      <c r="D160" s="187" t="s">
        <v>149</v>
      </c>
      <c r="E160" s="188" t="s">
        <v>1006</v>
      </c>
      <c r="F160" s="189" t="s">
        <v>1007</v>
      </c>
      <c r="G160" s="190" t="s">
        <v>180</v>
      </c>
      <c r="H160" s="191">
        <v>91</v>
      </c>
      <c r="I160" s="192"/>
      <c r="J160" s="193">
        <f>ROUND(I160*H160,2)</f>
        <v>0</v>
      </c>
      <c r="K160" s="194"/>
      <c r="L160" s="39"/>
      <c r="M160" s="195" t="s">
        <v>1</v>
      </c>
      <c r="N160" s="196" t="s">
        <v>43</v>
      </c>
      <c r="O160" s="71"/>
      <c r="P160" s="197">
        <f>O160*H160</f>
        <v>0</v>
      </c>
      <c r="Q160" s="197">
        <v>0</v>
      </c>
      <c r="R160" s="197">
        <f>Q160*H160</f>
        <v>0</v>
      </c>
      <c r="S160" s="197">
        <v>0</v>
      </c>
      <c r="T160" s="19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9" t="s">
        <v>197</v>
      </c>
      <c r="AT160" s="199" t="s">
        <v>149</v>
      </c>
      <c r="AU160" s="199" t="s">
        <v>88</v>
      </c>
      <c r="AY160" s="17" t="s">
        <v>146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7" t="s">
        <v>86</v>
      </c>
      <c r="BK160" s="200">
        <f>ROUND(I160*H160,2)</f>
        <v>0</v>
      </c>
      <c r="BL160" s="17" t="s">
        <v>197</v>
      </c>
      <c r="BM160" s="199" t="s">
        <v>231</v>
      </c>
    </row>
    <row r="161" spans="1:65" s="2" customFormat="1" ht="19.5">
      <c r="A161" s="34"/>
      <c r="B161" s="35"/>
      <c r="C161" s="36"/>
      <c r="D161" s="201" t="s">
        <v>154</v>
      </c>
      <c r="E161" s="36"/>
      <c r="F161" s="202" t="s">
        <v>1007</v>
      </c>
      <c r="G161" s="36"/>
      <c r="H161" s="36"/>
      <c r="I161" s="203"/>
      <c r="J161" s="36"/>
      <c r="K161" s="36"/>
      <c r="L161" s="39"/>
      <c r="M161" s="204"/>
      <c r="N161" s="205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154</v>
      </c>
      <c r="AU161" s="17" t="s">
        <v>88</v>
      </c>
    </row>
    <row r="162" spans="1:65" s="2" customFormat="1" ht="16.5" customHeight="1">
      <c r="A162" s="34"/>
      <c r="B162" s="35"/>
      <c r="C162" s="238" t="s">
        <v>193</v>
      </c>
      <c r="D162" s="238" t="s">
        <v>266</v>
      </c>
      <c r="E162" s="239" t="s">
        <v>1004</v>
      </c>
      <c r="F162" s="240" t="s">
        <v>1005</v>
      </c>
      <c r="G162" s="241" t="s">
        <v>180</v>
      </c>
      <c r="H162" s="242">
        <v>91</v>
      </c>
      <c r="I162" s="243"/>
      <c r="J162" s="244">
        <f>ROUND(I162*H162,2)</f>
        <v>0</v>
      </c>
      <c r="K162" s="245"/>
      <c r="L162" s="246"/>
      <c r="M162" s="247" t="s">
        <v>1</v>
      </c>
      <c r="N162" s="248" t="s">
        <v>43</v>
      </c>
      <c r="O162" s="71"/>
      <c r="P162" s="197">
        <f>O162*H162</f>
        <v>0</v>
      </c>
      <c r="Q162" s="197">
        <v>0</v>
      </c>
      <c r="R162" s="197">
        <f>Q162*H162</f>
        <v>0</v>
      </c>
      <c r="S162" s="197">
        <v>0</v>
      </c>
      <c r="T162" s="19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9" t="s">
        <v>256</v>
      </c>
      <c r="AT162" s="199" t="s">
        <v>266</v>
      </c>
      <c r="AU162" s="199" t="s">
        <v>88</v>
      </c>
      <c r="AY162" s="17" t="s">
        <v>146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7" t="s">
        <v>86</v>
      </c>
      <c r="BK162" s="200">
        <f>ROUND(I162*H162,2)</f>
        <v>0</v>
      </c>
      <c r="BL162" s="17" t="s">
        <v>197</v>
      </c>
      <c r="BM162" s="199" t="s">
        <v>241</v>
      </c>
    </row>
    <row r="163" spans="1:65" s="2" customFormat="1">
      <c r="A163" s="34"/>
      <c r="B163" s="35"/>
      <c r="C163" s="36"/>
      <c r="D163" s="201" t="s">
        <v>154</v>
      </c>
      <c r="E163" s="36"/>
      <c r="F163" s="202" t="s">
        <v>1005</v>
      </c>
      <c r="G163" s="36"/>
      <c r="H163" s="36"/>
      <c r="I163" s="203"/>
      <c r="J163" s="36"/>
      <c r="K163" s="36"/>
      <c r="L163" s="39"/>
      <c r="M163" s="204"/>
      <c r="N163" s="205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154</v>
      </c>
      <c r="AU163" s="17" t="s">
        <v>88</v>
      </c>
    </row>
    <row r="164" spans="1:65" s="2" customFormat="1" ht="24.2" customHeight="1">
      <c r="A164" s="34"/>
      <c r="B164" s="35"/>
      <c r="C164" s="187" t="s">
        <v>8</v>
      </c>
      <c r="D164" s="187" t="s">
        <v>149</v>
      </c>
      <c r="E164" s="188" t="s">
        <v>1008</v>
      </c>
      <c r="F164" s="189" t="s">
        <v>1009</v>
      </c>
      <c r="G164" s="190" t="s">
        <v>180</v>
      </c>
      <c r="H164" s="191">
        <v>11</v>
      </c>
      <c r="I164" s="192"/>
      <c r="J164" s="193">
        <f>ROUND(I164*H164,2)</f>
        <v>0</v>
      </c>
      <c r="K164" s="194"/>
      <c r="L164" s="39"/>
      <c r="M164" s="195" t="s">
        <v>1</v>
      </c>
      <c r="N164" s="196" t="s">
        <v>43</v>
      </c>
      <c r="O164" s="71"/>
      <c r="P164" s="197">
        <f>O164*H164</f>
        <v>0</v>
      </c>
      <c r="Q164" s="197">
        <v>0</v>
      </c>
      <c r="R164" s="197">
        <f>Q164*H164</f>
        <v>0</v>
      </c>
      <c r="S164" s="197">
        <v>0</v>
      </c>
      <c r="T164" s="19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9" t="s">
        <v>197</v>
      </c>
      <c r="AT164" s="199" t="s">
        <v>149</v>
      </c>
      <c r="AU164" s="199" t="s">
        <v>88</v>
      </c>
      <c r="AY164" s="17" t="s">
        <v>146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17" t="s">
        <v>86</v>
      </c>
      <c r="BK164" s="200">
        <f>ROUND(I164*H164,2)</f>
        <v>0</v>
      </c>
      <c r="BL164" s="17" t="s">
        <v>197</v>
      </c>
      <c r="BM164" s="199" t="s">
        <v>244</v>
      </c>
    </row>
    <row r="165" spans="1:65" s="2" customFormat="1" ht="19.5">
      <c r="A165" s="34"/>
      <c r="B165" s="35"/>
      <c r="C165" s="36"/>
      <c r="D165" s="201" t="s">
        <v>154</v>
      </c>
      <c r="E165" s="36"/>
      <c r="F165" s="202" t="s">
        <v>1009</v>
      </c>
      <c r="G165" s="36"/>
      <c r="H165" s="36"/>
      <c r="I165" s="203"/>
      <c r="J165" s="36"/>
      <c r="K165" s="36"/>
      <c r="L165" s="39"/>
      <c r="M165" s="204"/>
      <c r="N165" s="205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154</v>
      </c>
      <c r="AU165" s="17" t="s">
        <v>88</v>
      </c>
    </row>
    <row r="166" spans="1:65" s="2" customFormat="1" ht="16.5" customHeight="1">
      <c r="A166" s="34"/>
      <c r="B166" s="35"/>
      <c r="C166" s="238" t="s">
        <v>197</v>
      </c>
      <c r="D166" s="238" t="s">
        <v>266</v>
      </c>
      <c r="E166" s="239" t="s">
        <v>1004</v>
      </c>
      <c r="F166" s="240" t="s">
        <v>1005</v>
      </c>
      <c r="G166" s="241" t="s">
        <v>180</v>
      </c>
      <c r="H166" s="242">
        <v>11</v>
      </c>
      <c r="I166" s="243"/>
      <c r="J166" s="244">
        <f>ROUND(I166*H166,2)</f>
        <v>0</v>
      </c>
      <c r="K166" s="245"/>
      <c r="L166" s="246"/>
      <c r="M166" s="247" t="s">
        <v>1</v>
      </c>
      <c r="N166" s="248" t="s">
        <v>43</v>
      </c>
      <c r="O166" s="71"/>
      <c r="P166" s="197">
        <f>O166*H166</f>
        <v>0</v>
      </c>
      <c r="Q166" s="197">
        <v>0</v>
      </c>
      <c r="R166" s="197">
        <f>Q166*H166</f>
        <v>0</v>
      </c>
      <c r="S166" s="197">
        <v>0</v>
      </c>
      <c r="T166" s="19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9" t="s">
        <v>256</v>
      </c>
      <c r="AT166" s="199" t="s">
        <v>266</v>
      </c>
      <c r="AU166" s="199" t="s">
        <v>88</v>
      </c>
      <c r="AY166" s="17" t="s">
        <v>146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7" t="s">
        <v>86</v>
      </c>
      <c r="BK166" s="200">
        <f>ROUND(I166*H166,2)</f>
        <v>0</v>
      </c>
      <c r="BL166" s="17" t="s">
        <v>197</v>
      </c>
      <c r="BM166" s="199" t="s">
        <v>256</v>
      </c>
    </row>
    <row r="167" spans="1:65" s="2" customFormat="1">
      <c r="A167" s="34"/>
      <c r="B167" s="35"/>
      <c r="C167" s="36"/>
      <c r="D167" s="201" t="s">
        <v>154</v>
      </c>
      <c r="E167" s="36"/>
      <c r="F167" s="202" t="s">
        <v>1005</v>
      </c>
      <c r="G167" s="36"/>
      <c r="H167" s="36"/>
      <c r="I167" s="203"/>
      <c r="J167" s="36"/>
      <c r="K167" s="36"/>
      <c r="L167" s="39"/>
      <c r="M167" s="204"/>
      <c r="N167" s="205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154</v>
      </c>
      <c r="AU167" s="17" t="s">
        <v>88</v>
      </c>
    </row>
    <row r="168" spans="1:65" s="2" customFormat="1" ht="24.2" customHeight="1">
      <c r="A168" s="34"/>
      <c r="B168" s="35"/>
      <c r="C168" s="187" t="s">
        <v>260</v>
      </c>
      <c r="D168" s="187" t="s">
        <v>149</v>
      </c>
      <c r="E168" s="188" t="s">
        <v>1010</v>
      </c>
      <c r="F168" s="189" t="s">
        <v>1011</v>
      </c>
      <c r="G168" s="190" t="s">
        <v>180</v>
      </c>
      <c r="H168" s="191">
        <v>20</v>
      </c>
      <c r="I168" s="192"/>
      <c r="J168" s="193">
        <f>ROUND(I168*H168,2)</f>
        <v>0</v>
      </c>
      <c r="K168" s="194"/>
      <c r="L168" s="39"/>
      <c r="M168" s="195" t="s">
        <v>1</v>
      </c>
      <c r="N168" s="196" t="s">
        <v>43</v>
      </c>
      <c r="O168" s="71"/>
      <c r="P168" s="197">
        <f>O168*H168</f>
        <v>0</v>
      </c>
      <c r="Q168" s="197">
        <v>0</v>
      </c>
      <c r="R168" s="197">
        <f>Q168*H168</f>
        <v>0</v>
      </c>
      <c r="S168" s="197">
        <v>0</v>
      </c>
      <c r="T168" s="19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9" t="s">
        <v>197</v>
      </c>
      <c r="AT168" s="199" t="s">
        <v>149</v>
      </c>
      <c r="AU168" s="199" t="s">
        <v>88</v>
      </c>
      <c r="AY168" s="17" t="s">
        <v>146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7" t="s">
        <v>86</v>
      </c>
      <c r="BK168" s="200">
        <f>ROUND(I168*H168,2)</f>
        <v>0</v>
      </c>
      <c r="BL168" s="17" t="s">
        <v>197</v>
      </c>
      <c r="BM168" s="199" t="s">
        <v>263</v>
      </c>
    </row>
    <row r="169" spans="1:65" s="2" customFormat="1">
      <c r="A169" s="34"/>
      <c r="B169" s="35"/>
      <c r="C169" s="36"/>
      <c r="D169" s="201" t="s">
        <v>154</v>
      </c>
      <c r="E169" s="36"/>
      <c r="F169" s="202" t="s">
        <v>1011</v>
      </c>
      <c r="G169" s="36"/>
      <c r="H169" s="36"/>
      <c r="I169" s="203"/>
      <c r="J169" s="36"/>
      <c r="K169" s="36"/>
      <c r="L169" s="39"/>
      <c r="M169" s="204"/>
      <c r="N169" s="205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154</v>
      </c>
      <c r="AU169" s="17" t="s">
        <v>88</v>
      </c>
    </row>
    <row r="170" spans="1:65" s="2" customFormat="1" ht="16.5" customHeight="1">
      <c r="A170" s="34"/>
      <c r="B170" s="35"/>
      <c r="C170" s="238" t="s">
        <v>202</v>
      </c>
      <c r="D170" s="238" t="s">
        <v>266</v>
      </c>
      <c r="E170" s="239" t="s">
        <v>1012</v>
      </c>
      <c r="F170" s="240" t="s">
        <v>1013</v>
      </c>
      <c r="G170" s="241" t="s">
        <v>180</v>
      </c>
      <c r="H170" s="242">
        <v>20</v>
      </c>
      <c r="I170" s="243"/>
      <c r="J170" s="244">
        <f>ROUND(I170*H170,2)</f>
        <v>0</v>
      </c>
      <c r="K170" s="245"/>
      <c r="L170" s="246"/>
      <c r="M170" s="247" t="s">
        <v>1</v>
      </c>
      <c r="N170" s="248" t="s">
        <v>43</v>
      </c>
      <c r="O170" s="71"/>
      <c r="P170" s="197">
        <f>O170*H170</f>
        <v>0</v>
      </c>
      <c r="Q170" s="197">
        <v>0</v>
      </c>
      <c r="R170" s="197">
        <f>Q170*H170</f>
        <v>0</v>
      </c>
      <c r="S170" s="197">
        <v>0</v>
      </c>
      <c r="T170" s="19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9" t="s">
        <v>256</v>
      </c>
      <c r="AT170" s="199" t="s">
        <v>266</v>
      </c>
      <c r="AU170" s="199" t="s">
        <v>88</v>
      </c>
      <c r="AY170" s="17" t="s">
        <v>146</v>
      </c>
      <c r="BE170" s="200">
        <f>IF(N170="základní",J170,0)</f>
        <v>0</v>
      </c>
      <c r="BF170" s="200">
        <f>IF(N170="snížená",J170,0)</f>
        <v>0</v>
      </c>
      <c r="BG170" s="200">
        <f>IF(N170="zákl. přenesená",J170,0)</f>
        <v>0</v>
      </c>
      <c r="BH170" s="200">
        <f>IF(N170="sníž. přenesená",J170,0)</f>
        <v>0</v>
      </c>
      <c r="BI170" s="200">
        <f>IF(N170="nulová",J170,0)</f>
        <v>0</v>
      </c>
      <c r="BJ170" s="17" t="s">
        <v>86</v>
      </c>
      <c r="BK170" s="200">
        <f>ROUND(I170*H170,2)</f>
        <v>0</v>
      </c>
      <c r="BL170" s="17" t="s">
        <v>197</v>
      </c>
      <c r="BM170" s="199" t="s">
        <v>269</v>
      </c>
    </row>
    <row r="171" spans="1:65" s="2" customFormat="1">
      <c r="A171" s="34"/>
      <c r="B171" s="35"/>
      <c r="C171" s="36"/>
      <c r="D171" s="201" t="s">
        <v>154</v>
      </c>
      <c r="E171" s="36"/>
      <c r="F171" s="202" t="s">
        <v>1013</v>
      </c>
      <c r="G171" s="36"/>
      <c r="H171" s="36"/>
      <c r="I171" s="203"/>
      <c r="J171" s="36"/>
      <c r="K171" s="36"/>
      <c r="L171" s="39"/>
      <c r="M171" s="204"/>
      <c r="N171" s="205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154</v>
      </c>
      <c r="AU171" s="17" t="s">
        <v>88</v>
      </c>
    </row>
    <row r="172" spans="1:65" s="2" customFormat="1" ht="24.2" customHeight="1">
      <c r="A172" s="34"/>
      <c r="B172" s="35"/>
      <c r="C172" s="187" t="s">
        <v>271</v>
      </c>
      <c r="D172" s="187" t="s">
        <v>149</v>
      </c>
      <c r="E172" s="188" t="s">
        <v>1014</v>
      </c>
      <c r="F172" s="189" t="s">
        <v>1015</v>
      </c>
      <c r="G172" s="190" t="s">
        <v>180</v>
      </c>
      <c r="H172" s="191">
        <v>6</v>
      </c>
      <c r="I172" s="192"/>
      <c r="J172" s="193">
        <f>ROUND(I172*H172,2)</f>
        <v>0</v>
      </c>
      <c r="K172" s="194"/>
      <c r="L172" s="39"/>
      <c r="M172" s="195" t="s">
        <v>1</v>
      </c>
      <c r="N172" s="196" t="s">
        <v>43</v>
      </c>
      <c r="O172" s="71"/>
      <c r="P172" s="197">
        <f>O172*H172</f>
        <v>0</v>
      </c>
      <c r="Q172" s="197">
        <v>0</v>
      </c>
      <c r="R172" s="197">
        <f>Q172*H172</f>
        <v>0</v>
      </c>
      <c r="S172" s="197">
        <v>0</v>
      </c>
      <c r="T172" s="19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9" t="s">
        <v>197</v>
      </c>
      <c r="AT172" s="199" t="s">
        <v>149</v>
      </c>
      <c r="AU172" s="199" t="s">
        <v>88</v>
      </c>
      <c r="AY172" s="17" t="s">
        <v>146</v>
      </c>
      <c r="BE172" s="200">
        <f>IF(N172="základní",J172,0)</f>
        <v>0</v>
      </c>
      <c r="BF172" s="200">
        <f>IF(N172="snížená",J172,0)</f>
        <v>0</v>
      </c>
      <c r="BG172" s="200">
        <f>IF(N172="zákl. přenesená",J172,0)</f>
        <v>0</v>
      </c>
      <c r="BH172" s="200">
        <f>IF(N172="sníž. přenesená",J172,0)</f>
        <v>0</v>
      </c>
      <c r="BI172" s="200">
        <f>IF(N172="nulová",J172,0)</f>
        <v>0</v>
      </c>
      <c r="BJ172" s="17" t="s">
        <v>86</v>
      </c>
      <c r="BK172" s="200">
        <f>ROUND(I172*H172,2)</f>
        <v>0</v>
      </c>
      <c r="BL172" s="17" t="s">
        <v>197</v>
      </c>
      <c r="BM172" s="199" t="s">
        <v>274</v>
      </c>
    </row>
    <row r="173" spans="1:65" s="2" customFormat="1">
      <c r="A173" s="34"/>
      <c r="B173" s="35"/>
      <c r="C173" s="36"/>
      <c r="D173" s="201" t="s">
        <v>154</v>
      </c>
      <c r="E173" s="36"/>
      <c r="F173" s="202" t="s">
        <v>1015</v>
      </c>
      <c r="G173" s="36"/>
      <c r="H173" s="36"/>
      <c r="I173" s="203"/>
      <c r="J173" s="36"/>
      <c r="K173" s="36"/>
      <c r="L173" s="39"/>
      <c r="M173" s="204"/>
      <c r="N173" s="205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154</v>
      </c>
      <c r="AU173" s="17" t="s">
        <v>88</v>
      </c>
    </row>
    <row r="174" spans="1:65" s="2" customFormat="1" ht="16.5" customHeight="1">
      <c r="A174" s="34"/>
      <c r="B174" s="35"/>
      <c r="C174" s="238" t="s">
        <v>206</v>
      </c>
      <c r="D174" s="238" t="s">
        <v>266</v>
      </c>
      <c r="E174" s="239" t="s">
        <v>1016</v>
      </c>
      <c r="F174" s="240" t="s">
        <v>1017</v>
      </c>
      <c r="G174" s="241" t="s">
        <v>180</v>
      </c>
      <c r="H174" s="242">
        <v>6</v>
      </c>
      <c r="I174" s="243"/>
      <c r="J174" s="244">
        <f>ROUND(I174*H174,2)</f>
        <v>0</v>
      </c>
      <c r="K174" s="245"/>
      <c r="L174" s="246"/>
      <c r="M174" s="247" t="s">
        <v>1</v>
      </c>
      <c r="N174" s="248" t="s">
        <v>43</v>
      </c>
      <c r="O174" s="71"/>
      <c r="P174" s="197">
        <f>O174*H174</f>
        <v>0</v>
      </c>
      <c r="Q174" s="197">
        <v>0</v>
      </c>
      <c r="R174" s="197">
        <f>Q174*H174</f>
        <v>0</v>
      </c>
      <c r="S174" s="197">
        <v>0</v>
      </c>
      <c r="T174" s="19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9" t="s">
        <v>256</v>
      </c>
      <c r="AT174" s="199" t="s">
        <v>266</v>
      </c>
      <c r="AU174" s="199" t="s">
        <v>88</v>
      </c>
      <c r="AY174" s="17" t="s">
        <v>146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17" t="s">
        <v>86</v>
      </c>
      <c r="BK174" s="200">
        <f>ROUND(I174*H174,2)</f>
        <v>0</v>
      </c>
      <c r="BL174" s="17" t="s">
        <v>197</v>
      </c>
      <c r="BM174" s="199" t="s">
        <v>277</v>
      </c>
    </row>
    <row r="175" spans="1:65" s="2" customFormat="1">
      <c r="A175" s="34"/>
      <c r="B175" s="35"/>
      <c r="C175" s="36"/>
      <c r="D175" s="201" t="s">
        <v>154</v>
      </c>
      <c r="E175" s="36"/>
      <c r="F175" s="202" t="s">
        <v>1017</v>
      </c>
      <c r="G175" s="36"/>
      <c r="H175" s="36"/>
      <c r="I175" s="203"/>
      <c r="J175" s="36"/>
      <c r="K175" s="36"/>
      <c r="L175" s="39"/>
      <c r="M175" s="204"/>
      <c r="N175" s="205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154</v>
      </c>
      <c r="AU175" s="17" t="s">
        <v>88</v>
      </c>
    </row>
    <row r="176" spans="1:65" s="2" customFormat="1" ht="24.2" customHeight="1">
      <c r="A176" s="34"/>
      <c r="B176" s="35"/>
      <c r="C176" s="187" t="s">
        <v>7</v>
      </c>
      <c r="D176" s="187" t="s">
        <v>149</v>
      </c>
      <c r="E176" s="188" t="s">
        <v>1014</v>
      </c>
      <c r="F176" s="189" t="s">
        <v>1015</v>
      </c>
      <c r="G176" s="190" t="s">
        <v>180</v>
      </c>
      <c r="H176" s="191">
        <v>29</v>
      </c>
      <c r="I176" s="192"/>
      <c r="J176" s="193">
        <f>ROUND(I176*H176,2)</f>
        <v>0</v>
      </c>
      <c r="K176" s="194"/>
      <c r="L176" s="39"/>
      <c r="M176" s="195" t="s">
        <v>1</v>
      </c>
      <c r="N176" s="196" t="s">
        <v>43</v>
      </c>
      <c r="O176" s="71"/>
      <c r="P176" s="197">
        <f>O176*H176</f>
        <v>0</v>
      </c>
      <c r="Q176" s="197">
        <v>0</v>
      </c>
      <c r="R176" s="197">
        <f>Q176*H176</f>
        <v>0</v>
      </c>
      <c r="S176" s="197">
        <v>0</v>
      </c>
      <c r="T176" s="19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9" t="s">
        <v>197</v>
      </c>
      <c r="AT176" s="199" t="s">
        <v>149</v>
      </c>
      <c r="AU176" s="199" t="s">
        <v>88</v>
      </c>
      <c r="AY176" s="17" t="s">
        <v>146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7" t="s">
        <v>86</v>
      </c>
      <c r="BK176" s="200">
        <f>ROUND(I176*H176,2)</f>
        <v>0</v>
      </c>
      <c r="BL176" s="17" t="s">
        <v>197</v>
      </c>
      <c r="BM176" s="199" t="s">
        <v>282</v>
      </c>
    </row>
    <row r="177" spans="1:65" s="2" customFormat="1">
      <c r="A177" s="34"/>
      <c r="B177" s="35"/>
      <c r="C177" s="36"/>
      <c r="D177" s="201" t="s">
        <v>154</v>
      </c>
      <c r="E177" s="36"/>
      <c r="F177" s="202" t="s">
        <v>1015</v>
      </c>
      <c r="G177" s="36"/>
      <c r="H177" s="36"/>
      <c r="I177" s="203"/>
      <c r="J177" s="36"/>
      <c r="K177" s="36"/>
      <c r="L177" s="39"/>
      <c r="M177" s="204"/>
      <c r="N177" s="205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154</v>
      </c>
      <c r="AU177" s="17" t="s">
        <v>88</v>
      </c>
    </row>
    <row r="178" spans="1:65" s="2" customFormat="1" ht="16.5" customHeight="1">
      <c r="A178" s="34"/>
      <c r="B178" s="35"/>
      <c r="C178" s="238" t="s">
        <v>212</v>
      </c>
      <c r="D178" s="238" t="s">
        <v>266</v>
      </c>
      <c r="E178" s="239" t="s">
        <v>1018</v>
      </c>
      <c r="F178" s="240" t="s">
        <v>1019</v>
      </c>
      <c r="G178" s="241" t="s">
        <v>180</v>
      </c>
      <c r="H178" s="242">
        <v>29</v>
      </c>
      <c r="I178" s="243"/>
      <c r="J178" s="244">
        <f>ROUND(I178*H178,2)</f>
        <v>0</v>
      </c>
      <c r="K178" s="245"/>
      <c r="L178" s="246"/>
      <c r="M178" s="247" t="s">
        <v>1</v>
      </c>
      <c r="N178" s="248" t="s">
        <v>43</v>
      </c>
      <c r="O178" s="71"/>
      <c r="P178" s="197">
        <f>O178*H178</f>
        <v>0</v>
      </c>
      <c r="Q178" s="197">
        <v>0</v>
      </c>
      <c r="R178" s="197">
        <f>Q178*H178</f>
        <v>0</v>
      </c>
      <c r="S178" s="197">
        <v>0</v>
      </c>
      <c r="T178" s="19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9" t="s">
        <v>256</v>
      </c>
      <c r="AT178" s="199" t="s">
        <v>266</v>
      </c>
      <c r="AU178" s="199" t="s">
        <v>88</v>
      </c>
      <c r="AY178" s="17" t="s">
        <v>146</v>
      </c>
      <c r="BE178" s="200">
        <f>IF(N178="základní",J178,0)</f>
        <v>0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17" t="s">
        <v>86</v>
      </c>
      <c r="BK178" s="200">
        <f>ROUND(I178*H178,2)</f>
        <v>0</v>
      </c>
      <c r="BL178" s="17" t="s">
        <v>197</v>
      </c>
      <c r="BM178" s="199" t="s">
        <v>286</v>
      </c>
    </row>
    <row r="179" spans="1:65" s="2" customFormat="1">
      <c r="A179" s="34"/>
      <c r="B179" s="35"/>
      <c r="C179" s="36"/>
      <c r="D179" s="201" t="s">
        <v>154</v>
      </c>
      <c r="E179" s="36"/>
      <c r="F179" s="202" t="s">
        <v>1019</v>
      </c>
      <c r="G179" s="36"/>
      <c r="H179" s="36"/>
      <c r="I179" s="203"/>
      <c r="J179" s="36"/>
      <c r="K179" s="36"/>
      <c r="L179" s="39"/>
      <c r="M179" s="204"/>
      <c r="N179" s="205"/>
      <c r="O179" s="71"/>
      <c r="P179" s="71"/>
      <c r="Q179" s="71"/>
      <c r="R179" s="71"/>
      <c r="S179" s="71"/>
      <c r="T179" s="72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154</v>
      </c>
      <c r="AU179" s="17" t="s">
        <v>88</v>
      </c>
    </row>
    <row r="180" spans="1:65" s="2" customFormat="1" ht="24.2" customHeight="1">
      <c r="A180" s="34"/>
      <c r="B180" s="35"/>
      <c r="C180" s="187" t="s">
        <v>288</v>
      </c>
      <c r="D180" s="187" t="s">
        <v>149</v>
      </c>
      <c r="E180" s="188" t="s">
        <v>1020</v>
      </c>
      <c r="F180" s="189" t="s">
        <v>1021</v>
      </c>
      <c r="G180" s="190" t="s">
        <v>180</v>
      </c>
      <c r="H180" s="191">
        <v>112</v>
      </c>
      <c r="I180" s="192"/>
      <c r="J180" s="193">
        <f>ROUND(I180*H180,2)</f>
        <v>0</v>
      </c>
      <c r="K180" s="194"/>
      <c r="L180" s="39"/>
      <c r="M180" s="195" t="s">
        <v>1</v>
      </c>
      <c r="N180" s="196" t="s">
        <v>43</v>
      </c>
      <c r="O180" s="71"/>
      <c r="P180" s="197">
        <f>O180*H180</f>
        <v>0</v>
      </c>
      <c r="Q180" s="197">
        <v>0</v>
      </c>
      <c r="R180" s="197">
        <f>Q180*H180</f>
        <v>0</v>
      </c>
      <c r="S180" s="197">
        <v>0</v>
      </c>
      <c r="T180" s="19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9" t="s">
        <v>197</v>
      </c>
      <c r="AT180" s="199" t="s">
        <v>149</v>
      </c>
      <c r="AU180" s="199" t="s">
        <v>88</v>
      </c>
      <c r="AY180" s="17" t="s">
        <v>146</v>
      </c>
      <c r="BE180" s="200">
        <f>IF(N180="základní",J180,0)</f>
        <v>0</v>
      </c>
      <c r="BF180" s="200">
        <f>IF(N180="snížená",J180,0)</f>
        <v>0</v>
      </c>
      <c r="BG180" s="200">
        <f>IF(N180="zákl. přenesená",J180,0)</f>
        <v>0</v>
      </c>
      <c r="BH180" s="200">
        <f>IF(N180="sníž. přenesená",J180,0)</f>
        <v>0</v>
      </c>
      <c r="BI180" s="200">
        <f>IF(N180="nulová",J180,0)</f>
        <v>0</v>
      </c>
      <c r="BJ180" s="17" t="s">
        <v>86</v>
      </c>
      <c r="BK180" s="200">
        <f>ROUND(I180*H180,2)</f>
        <v>0</v>
      </c>
      <c r="BL180" s="17" t="s">
        <v>197</v>
      </c>
      <c r="BM180" s="199" t="s">
        <v>291</v>
      </c>
    </row>
    <row r="181" spans="1:65" s="2" customFormat="1">
      <c r="A181" s="34"/>
      <c r="B181" s="35"/>
      <c r="C181" s="36"/>
      <c r="D181" s="201" t="s">
        <v>154</v>
      </c>
      <c r="E181" s="36"/>
      <c r="F181" s="202" t="s">
        <v>1021</v>
      </c>
      <c r="G181" s="36"/>
      <c r="H181" s="36"/>
      <c r="I181" s="203"/>
      <c r="J181" s="36"/>
      <c r="K181" s="36"/>
      <c r="L181" s="39"/>
      <c r="M181" s="204"/>
      <c r="N181" s="205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154</v>
      </c>
      <c r="AU181" s="17" t="s">
        <v>88</v>
      </c>
    </row>
    <row r="182" spans="1:65" s="2" customFormat="1" ht="16.5" customHeight="1">
      <c r="A182" s="34"/>
      <c r="B182" s="35"/>
      <c r="C182" s="238" t="s">
        <v>225</v>
      </c>
      <c r="D182" s="238" t="s">
        <v>266</v>
      </c>
      <c r="E182" s="239" t="s">
        <v>1012</v>
      </c>
      <c r="F182" s="240" t="s">
        <v>1013</v>
      </c>
      <c r="G182" s="241" t="s">
        <v>180</v>
      </c>
      <c r="H182" s="242">
        <v>112</v>
      </c>
      <c r="I182" s="243"/>
      <c r="J182" s="244">
        <f>ROUND(I182*H182,2)</f>
        <v>0</v>
      </c>
      <c r="K182" s="245"/>
      <c r="L182" s="246"/>
      <c r="M182" s="247" t="s">
        <v>1</v>
      </c>
      <c r="N182" s="248" t="s">
        <v>43</v>
      </c>
      <c r="O182" s="71"/>
      <c r="P182" s="197">
        <f>O182*H182</f>
        <v>0</v>
      </c>
      <c r="Q182" s="197">
        <v>0</v>
      </c>
      <c r="R182" s="197">
        <f>Q182*H182</f>
        <v>0</v>
      </c>
      <c r="S182" s="197">
        <v>0</v>
      </c>
      <c r="T182" s="19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9" t="s">
        <v>256</v>
      </c>
      <c r="AT182" s="199" t="s">
        <v>266</v>
      </c>
      <c r="AU182" s="199" t="s">
        <v>88</v>
      </c>
      <c r="AY182" s="17" t="s">
        <v>146</v>
      </c>
      <c r="BE182" s="200">
        <f>IF(N182="základní",J182,0)</f>
        <v>0</v>
      </c>
      <c r="BF182" s="200">
        <f>IF(N182="snížená",J182,0)</f>
        <v>0</v>
      </c>
      <c r="BG182" s="200">
        <f>IF(N182="zákl. přenesená",J182,0)</f>
        <v>0</v>
      </c>
      <c r="BH182" s="200">
        <f>IF(N182="sníž. přenesená",J182,0)</f>
        <v>0</v>
      </c>
      <c r="BI182" s="200">
        <f>IF(N182="nulová",J182,0)</f>
        <v>0</v>
      </c>
      <c r="BJ182" s="17" t="s">
        <v>86</v>
      </c>
      <c r="BK182" s="200">
        <f>ROUND(I182*H182,2)</f>
        <v>0</v>
      </c>
      <c r="BL182" s="17" t="s">
        <v>197</v>
      </c>
      <c r="BM182" s="199" t="s">
        <v>295</v>
      </c>
    </row>
    <row r="183" spans="1:65" s="2" customFormat="1">
      <c r="A183" s="34"/>
      <c r="B183" s="35"/>
      <c r="C183" s="36"/>
      <c r="D183" s="201" t="s">
        <v>154</v>
      </c>
      <c r="E183" s="36"/>
      <c r="F183" s="202" t="s">
        <v>1013</v>
      </c>
      <c r="G183" s="36"/>
      <c r="H183" s="36"/>
      <c r="I183" s="203"/>
      <c r="J183" s="36"/>
      <c r="K183" s="36"/>
      <c r="L183" s="39"/>
      <c r="M183" s="204"/>
      <c r="N183" s="205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154</v>
      </c>
      <c r="AU183" s="17" t="s">
        <v>88</v>
      </c>
    </row>
    <row r="184" spans="1:65" s="2" customFormat="1" ht="24.2" customHeight="1">
      <c r="A184" s="34"/>
      <c r="B184" s="35"/>
      <c r="C184" s="187" t="s">
        <v>297</v>
      </c>
      <c r="D184" s="187" t="s">
        <v>149</v>
      </c>
      <c r="E184" s="188" t="s">
        <v>1022</v>
      </c>
      <c r="F184" s="189" t="s">
        <v>1023</v>
      </c>
      <c r="G184" s="190" t="s">
        <v>180</v>
      </c>
      <c r="H184" s="191">
        <v>55</v>
      </c>
      <c r="I184" s="192"/>
      <c r="J184" s="193">
        <f>ROUND(I184*H184,2)</f>
        <v>0</v>
      </c>
      <c r="K184" s="194"/>
      <c r="L184" s="39"/>
      <c r="M184" s="195" t="s">
        <v>1</v>
      </c>
      <c r="N184" s="196" t="s">
        <v>43</v>
      </c>
      <c r="O184" s="71"/>
      <c r="P184" s="197">
        <f>O184*H184</f>
        <v>0</v>
      </c>
      <c r="Q184" s="197">
        <v>0</v>
      </c>
      <c r="R184" s="197">
        <f>Q184*H184</f>
        <v>0</v>
      </c>
      <c r="S184" s="197">
        <v>0</v>
      </c>
      <c r="T184" s="19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9" t="s">
        <v>197</v>
      </c>
      <c r="AT184" s="199" t="s">
        <v>149</v>
      </c>
      <c r="AU184" s="199" t="s">
        <v>88</v>
      </c>
      <c r="AY184" s="17" t="s">
        <v>146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17" t="s">
        <v>86</v>
      </c>
      <c r="BK184" s="200">
        <f>ROUND(I184*H184,2)</f>
        <v>0</v>
      </c>
      <c r="BL184" s="17" t="s">
        <v>197</v>
      </c>
      <c r="BM184" s="199" t="s">
        <v>300</v>
      </c>
    </row>
    <row r="185" spans="1:65" s="2" customFormat="1">
      <c r="A185" s="34"/>
      <c r="B185" s="35"/>
      <c r="C185" s="36"/>
      <c r="D185" s="201" t="s">
        <v>154</v>
      </c>
      <c r="E185" s="36"/>
      <c r="F185" s="202" t="s">
        <v>1023</v>
      </c>
      <c r="G185" s="36"/>
      <c r="H185" s="36"/>
      <c r="I185" s="203"/>
      <c r="J185" s="36"/>
      <c r="K185" s="36"/>
      <c r="L185" s="39"/>
      <c r="M185" s="204"/>
      <c r="N185" s="205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154</v>
      </c>
      <c r="AU185" s="17" t="s">
        <v>88</v>
      </c>
    </row>
    <row r="186" spans="1:65" s="2" customFormat="1" ht="16.5" customHeight="1">
      <c r="A186" s="34"/>
      <c r="B186" s="35"/>
      <c r="C186" s="238" t="s">
        <v>231</v>
      </c>
      <c r="D186" s="238" t="s">
        <v>266</v>
      </c>
      <c r="E186" s="239" t="s">
        <v>1024</v>
      </c>
      <c r="F186" s="240" t="s">
        <v>1025</v>
      </c>
      <c r="G186" s="241" t="s">
        <v>180</v>
      </c>
      <c r="H186" s="242">
        <v>55</v>
      </c>
      <c r="I186" s="243"/>
      <c r="J186" s="244">
        <f>ROUND(I186*H186,2)</f>
        <v>0</v>
      </c>
      <c r="K186" s="245"/>
      <c r="L186" s="246"/>
      <c r="M186" s="247" t="s">
        <v>1</v>
      </c>
      <c r="N186" s="248" t="s">
        <v>43</v>
      </c>
      <c r="O186" s="71"/>
      <c r="P186" s="197">
        <f>O186*H186</f>
        <v>0</v>
      </c>
      <c r="Q186" s="197">
        <v>0</v>
      </c>
      <c r="R186" s="197">
        <f>Q186*H186</f>
        <v>0</v>
      </c>
      <c r="S186" s="197">
        <v>0</v>
      </c>
      <c r="T186" s="19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9" t="s">
        <v>256</v>
      </c>
      <c r="AT186" s="199" t="s">
        <v>266</v>
      </c>
      <c r="AU186" s="199" t="s">
        <v>88</v>
      </c>
      <c r="AY186" s="17" t="s">
        <v>146</v>
      </c>
      <c r="BE186" s="200">
        <f>IF(N186="základní",J186,0)</f>
        <v>0</v>
      </c>
      <c r="BF186" s="200">
        <f>IF(N186="snížená",J186,0)</f>
        <v>0</v>
      </c>
      <c r="BG186" s="200">
        <f>IF(N186="zákl. přenesená",J186,0)</f>
        <v>0</v>
      </c>
      <c r="BH186" s="200">
        <f>IF(N186="sníž. přenesená",J186,0)</f>
        <v>0</v>
      </c>
      <c r="BI186" s="200">
        <f>IF(N186="nulová",J186,0)</f>
        <v>0</v>
      </c>
      <c r="BJ186" s="17" t="s">
        <v>86</v>
      </c>
      <c r="BK186" s="200">
        <f>ROUND(I186*H186,2)</f>
        <v>0</v>
      </c>
      <c r="BL186" s="17" t="s">
        <v>197</v>
      </c>
      <c r="BM186" s="199" t="s">
        <v>304</v>
      </c>
    </row>
    <row r="187" spans="1:65" s="2" customFormat="1">
      <c r="A187" s="34"/>
      <c r="B187" s="35"/>
      <c r="C187" s="36"/>
      <c r="D187" s="201" t="s">
        <v>154</v>
      </c>
      <c r="E187" s="36"/>
      <c r="F187" s="202" t="s">
        <v>1025</v>
      </c>
      <c r="G187" s="36"/>
      <c r="H187" s="36"/>
      <c r="I187" s="203"/>
      <c r="J187" s="36"/>
      <c r="K187" s="36"/>
      <c r="L187" s="39"/>
      <c r="M187" s="204"/>
      <c r="N187" s="205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154</v>
      </c>
      <c r="AU187" s="17" t="s">
        <v>88</v>
      </c>
    </row>
    <row r="188" spans="1:65" s="2" customFormat="1" ht="24.2" customHeight="1">
      <c r="A188" s="34"/>
      <c r="B188" s="35"/>
      <c r="C188" s="187" t="s">
        <v>306</v>
      </c>
      <c r="D188" s="187" t="s">
        <v>149</v>
      </c>
      <c r="E188" s="188" t="s">
        <v>1026</v>
      </c>
      <c r="F188" s="189" t="s">
        <v>1027</v>
      </c>
      <c r="G188" s="190" t="s">
        <v>180</v>
      </c>
      <c r="H188" s="191">
        <v>36</v>
      </c>
      <c r="I188" s="192"/>
      <c r="J188" s="193">
        <f>ROUND(I188*H188,2)</f>
        <v>0</v>
      </c>
      <c r="K188" s="194"/>
      <c r="L188" s="39"/>
      <c r="M188" s="195" t="s">
        <v>1</v>
      </c>
      <c r="N188" s="196" t="s">
        <v>43</v>
      </c>
      <c r="O188" s="71"/>
      <c r="P188" s="197">
        <f>O188*H188</f>
        <v>0</v>
      </c>
      <c r="Q188" s="197">
        <v>0</v>
      </c>
      <c r="R188" s="197">
        <f>Q188*H188</f>
        <v>0</v>
      </c>
      <c r="S188" s="197">
        <v>0</v>
      </c>
      <c r="T188" s="19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9" t="s">
        <v>197</v>
      </c>
      <c r="AT188" s="199" t="s">
        <v>149</v>
      </c>
      <c r="AU188" s="199" t="s">
        <v>88</v>
      </c>
      <c r="AY188" s="17" t="s">
        <v>146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7" t="s">
        <v>86</v>
      </c>
      <c r="BK188" s="200">
        <f>ROUND(I188*H188,2)</f>
        <v>0</v>
      </c>
      <c r="BL188" s="17" t="s">
        <v>197</v>
      </c>
      <c r="BM188" s="199" t="s">
        <v>309</v>
      </c>
    </row>
    <row r="189" spans="1:65" s="2" customFormat="1">
      <c r="A189" s="34"/>
      <c r="B189" s="35"/>
      <c r="C189" s="36"/>
      <c r="D189" s="201" t="s">
        <v>154</v>
      </c>
      <c r="E189" s="36"/>
      <c r="F189" s="202" t="s">
        <v>1027</v>
      </c>
      <c r="G189" s="36"/>
      <c r="H189" s="36"/>
      <c r="I189" s="203"/>
      <c r="J189" s="36"/>
      <c r="K189" s="36"/>
      <c r="L189" s="39"/>
      <c r="M189" s="204"/>
      <c r="N189" s="205"/>
      <c r="O189" s="71"/>
      <c r="P189" s="71"/>
      <c r="Q189" s="71"/>
      <c r="R189" s="71"/>
      <c r="S189" s="71"/>
      <c r="T189" s="72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154</v>
      </c>
      <c r="AU189" s="17" t="s">
        <v>88</v>
      </c>
    </row>
    <row r="190" spans="1:65" s="2" customFormat="1" ht="16.5" customHeight="1">
      <c r="A190" s="34"/>
      <c r="B190" s="35"/>
      <c r="C190" s="238" t="s">
        <v>241</v>
      </c>
      <c r="D190" s="238" t="s">
        <v>266</v>
      </c>
      <c r="E190" s="239" t="s">
        <v>1016</v>
      </c>
      <c r="F190" s="240" t="s">
        <v>1017</v>
      </c>
      <c r="G190" s="241" t="s">
        <v>180</v>
      </c>
      <c r="H190" s="242">
        <v>36</v>
      </c>
      <c r="I190" s="243"/>
      <c r="J190" s="244">
        <f>ROUND(I190*H190,2)</f>
        <v>0</v>
      </c>
      <c r="K190" s="245"/>
      <c r="L190" s="246"/>
      <c r="M190" s="247" t="s">
        <v>1</v>
      </c>
      <c r="N190" s="248" t="s">
        <v>43</v>
      </c>
      <c r="O190" s="71"/>
      <c r="P190" s="197">
        <f>O190*H190</f>
        <v>0</v>
      </c>
      <c r="Q190" s="197">
        <v>0</v>
      </c>
      <c r="R190" s="197">
        <f>Q190*H190</f>
        <v>0</v>
      </c>
      <c r="S190" s="197">
        <v>0</v>
      </c>
      <c r="T190" s="19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9" t="s">
        <v>256</v>
      </c>
      <c r="AT190" s="199" t="s">
        <v>266</v>
      </c>
      <c r="AU190" s="199" t="s">
        <v>88</v>
      </c>
      <c r="AY190" s="17" t="s">
        <v>146</v>
      </c>
      <c r="BE190" s="200">
        <f>IF(N190="základní",J190,0)</f>
        <v>0</v>
      </c>
      <c r="BF190" s="200">
        <f>IF(N190="snížená",J190,0)</f>
        <v>0</v>
      </c>
      <c r="BG190" s="200">
        <f>IF(N190="zákl. přenesená",J190,0)</f>
        <v>0</v>
      </c>
      <c r="BH190" s="200">
        <f>IF(N190="sníž. přenesená",J190,0)</f>
        <v>0</v>
      </c>
      <c r="BI190" s="200">
        <f>IF(N190="nulová",J190,0)</f>
        <v>0</v>
      </c>
      <c r="BJ190" s="17" t="s">
        <v>86</v>
      </c>
      <c r="BK190" s="200">
        <f>ROUND(I190*H190,2)</f>
        <v>0</v>
      </c>
      <c r="BL190" s="17" t="s">
        <v>197</v>
      </c>
      <c r="BM190" s="199" t="s">
        <v>313</v>
      </c>
    </row>
    <row r="191" spans="1:65" s="2" customFormat="1">
      <c r="A191" s="34"/>
      <c r="B191" s="35"/>
      <c r="C191" s="36"/>
      <c r="D191" s="201" t="s">
        <v>154</v>
      </c>
      <c r="E191" s="36"/>
      <c r="F191" s="202" t="s">
        <v>1017</v>
      </c>
      <c r="G191" s="36"/>
      <c r="H191" s="36"/>
      <c r="I191" s="203"/>
      <c r="J191" s="36"/>
      <c r="K191" s="36"/>
      <c r="L191" s="39"/>
      <c r="M191" s="204"/>
      <c r="N191" s="205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154</v>
      </c>
      <c r="AU191" s="17" t="s">
        <v>88</v>
      </c>
    </row>
    <row r="192" spans="1:65" s="2" customFormat="1" ht="24.2" customHeight="1">
      <c r="A192" s="34"/>
      <c r="B192" s="35"/>
      <c r="C192" s="187" t="s">
        <v>315</v>
      </c>
      <c r="D192" s="187" t="s">
        <v>149</v>
      </c>
      <c r="E192" s="188" t="s">
        <v>1028</v>
      </c>
      <c r="F192" s="189" t="s">
        <v>1029</v>
      </c>
      <c r="G192" s="190" t="s">
        <v>180</v>
      </c>
      <c r="H192" s="191">
        <v>19</v>
      </c>
      <c r="I192" s="192"/>
      <c r="J192" s="193">
        <f>ROUND(I192*H192,2)</f>
        <v>0</v>
      </c>
      <c r="K192" s="194"/>
      <c r="L192" s="39"/>
      <c r="M192" s="195" t="s">
        <v>1</v>
      </c>
      <c r="N192" s="196" t="s">
        <v>43</v>
      </c>
      <c r="O192" s="71"/>
      <c r="P192" s="197">
        <f>O192*H192</f>
        <v>0</v>
      </c>
      <c r="Q192" s="197">
        <v>0</v>
      </c>
      <c r="R192" s="197">
        <f>Q192*H192</f>
        <v>0</v>
      </c>
      <c r="S192" s="197">
        <v>0</v>
      </c>
      <c r="T192" s="19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9" t="s">
        <v>197</v>
      </c>
      <c r="AT192" s="199" t="s">
        <v>149</v>
      </c>
      <c r="AU192" s="199" t="s">
        <v>88</v>
      </c>
      <c r="AY192" s="17" t="s">
        <v>146</v>
      </c>
      <c r="BE192" s="200">
        <f>IF(N192="základní",J192,0)</f>
        <v>0</v>
      </c>
      <c r="BF192" s="200">
        <f>IF(N192="snížená",J192,0)</f>
        <v>0</v>
      </c>
      <c r="BG192" s="200">
        <f>IF(N192="zákl. přenesená",J192,0)</f>
        <v>0</v>
      </c>
      <c r="BH192" s="200">
        <f>IF(N192="sníž. přenesená",J192,0)</f>
        <v>0</v>
      </c>
      <c r="BI192" s="200">
        <f>IF(N192="nulová",J192,0)</f>
        <v>0</v>
      </c>
      <c r="BJ192" s="17" t="s">
        <v>86</v>
      </c>
      <c r="BK192" s="200">
        <f>ROUND(I192*H192,2)</f>
        <v>0</v>
      </c>
      <c r="BL192" s="17" t="s">
        <v>197</v>
      </c>
      <c r="BM192" s="199" t="s">
        <v>318</v>
      </c>
    </row>
    <row r="193" spans="1:65" s="2" customFormat="1" ht="19.5">
      <c r="A193" s="34"/>
      <c r="B193" s="35"/>
      <c r="C193" s="36"/>
      <c r="D193" s="201" t="s">
        <v>154</v>
      </c>
      <c r="E193" s="36"/>
      <c r="F193" s="202" t="s">
        <v>1029</v>
      </c>
      <c r="G193" s="36"/>
      <c r="H193" s="36"/>
      <c r="I193" s="203"/>
      <c r="J193" s="36"/>
      <c r="K193" s="36"/>
      <c r="L193" s="39"/>
      <c r="M193" s="204"/>
      <c r="N193" s="205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154</v>
      </c>
      <c r="AU193" s="17" t="s">
        <v>88</v>
      </c>
    </row>
    <row r="194" spans="1:65" s="2" customFormat="1" ht="16.5" customHeight="1">
      <c r="A194" s="34"/>
      <c r="B194" s="35"/>
      <c r="C194" s="238" t="s">
        <v>244</v>
      </c>
      <c r="D194" s="238" t="s">
        <v>266</v>
      </c>
      <c r="E194" s="239" t="s">
        <v>1012</v>
      </c>
      <c r="F194" s="240" t="s">
        <v>1013</v>
      </c>
      <c r="G194" s="241" t="s">
        <v>180</v>
      </c>
      <c r="H194" s="242">
        <v>19</v>
      </c>
      <c r="I194" s="243"/>
      <c r="J194" s="244">
        <f>ROUND(I194*H194,2)</f>
        <v>0</v>
      </c>
      <c r="K194" s="245"/>
      <c r="L194" s="246"/>
      <c r="M194" s="247" t="s">
        <v>1</v>
      </c>
      <c r="N194" s="248" t="s">
        <v>43</v>
      </c>
      <c r="O194" s="71"/>
      <c r="P194" s="197">
        <f>O194*H194</f>
        <v>0</v>
      </c>
      <c r="Q194" s="197">
        <v>0</v>
      </c>
      <c r="R194" s="197">
        <f>Q194*H194</f>
        <v>0</v>
      </c>
      <c r="S194" s="197">
        <v>0</v>
      </c>
      <c r="T194" s="19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9" t="s">
        <v>256</v>
      </c>
      <c r="AT194" s="199" t="s">
        <v>266</v>
      </c>
      <c r="AU194" s="199" t="s">
        <v>88</v>
      </c>
      <c r="AY194" s="17" t="s">
        <v>146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17" t="s">
        <v>86</v>
      </c>
      <c r="BK194" s="200">
        <f>ROUND(I194*H194,2)</f>
        <v>0</v>
      </c>
      <c r="BL194" s="17" t="s">
        <v>197</v>
      </c>
      <c r="BM194" s="199" t="s">
        <v>322</v>
      </c>
    </row>
    <row r="195" spans="1:65" s="2" customFormat="1">
      <c r="A195" s="34"/>
      <c r="B195" s="35"/>
      <c r="C195" s="36"/>
      <c r="D195" s="201" t="s">
        <v>154</v>
      </c>
      <c r="E195" s="36"/>
      <c r="F195" s="202" t="s">
        <v>1013</v>
      </c>
      <c r="G195" s="36"/>
      <c r="H195" s="36"/>
      <c r="I195" s="203"/>
      <c r="J195" s="36"/>
      <c r="K195" s="36"/>
      <c r="L195" s="39"/>
      <c r="M195" s="204"/>
      <c r="N195" s="205"/>
      <c r="O195" s="71"/>
      <c r="P195" s="71"/>
      <c r="Q195" s="71"/>
      <c r="R195" s="71"/>
      <c r="S195" s="71"/>
      <c r="T195" s="72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154</v>
      </c>
      <c r="AU195" s="17" t="s">
        <v>88</v>
      </c>
    </row>
    <row r="196" spans="1:65" s="2" customFormat="1" ht="24.2" customHeight="1">
      <c r="A196" s="34"/>
      <c r="B196" s="35"/>
      <c r="C196" s="187" t="s">
        <v>324</v>
      </c>
      <c r="D196" s="187" t="s">
        <v>149</v>
      </c>
      <c r="E196" s="188" t="s">
        <v>1030</v>
      </c>
      <c r="F196" s="189" t="s">
        <v>1031</v>
      </c>
      <c r="G196" s="190" t="s">
        <v>180</v>
      </c>
      <c r="H196" s="191">
        <v>1</v>
      </c>
      <c r="I196" s="192"/>
      <c r="J196" s="193">
        <f>ROUND(I196*H196,2)</f>
        <v>0</v>
      </c>
      <c r="K196" s="194"/>
      <c r="L196" s="39"/>
      <c r="M196" s="195" t="s">
        <v>1</v>
      </c>
      <c r="N196" s="196" t="s">
        <v>43</v>
      </c>
      <c r="O196" s="71"/>
      <c r="P196" s="197">
        <f>O196*H196</f>
        <v>0</v>
      </c>
      <c r="Q196" s="197">
        <v>0</v>
      </c>
      <c r="R196" s="197">
        <f>Q196*H196</f>
        <v>0</v>
      </c>
      <c r="S196" s="197">
        <v>0</v>
      </c>
      <c r="T196" s="19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9" t="s">
        <v>197</v>
      </c>
      <c r="AT196" s="199" t="s">
        <v>149</v>
      </c>
      <c r="AU196" s="199" t="s">
        <v>88</v>
      </c>
      <c r="AY196" s="17" t="s">
        <v>146</v>
      </c>
      <c r="BE196" s="200">
        <f>IF(N196="základní",J196,0)</f>
        <v>0</v>
      </c>
      <c r="BF196" s="200">
        <f>IF(N196="snížená",J196,0)</f>
        <v>0</v>
      </c>
      <c r="BG196" s="200">
        <f>IF(N196="zákl. přenesená",J196,0)</f>
        <v>0</v>
      </c>
      <c r="BH196" s="200">
        <f>IF(N196="sníž. přenesená",J196,0)</f>
        <v>0</v>
      </c>
      <c r="BI196" s="200">
        <f>IF(N196="nulová",J196,0)</f>
        <v>0</v>
      </c>
      <c r="BJ196" s="17" t="s">
        <v>86</v>
      </c>
      <c r="BK196" s="200">
        <f>ROUND(I196*H196,2)</f>
        <v>0</v>
      </c>
      <c r="BL196" s="17" t="s">
        <v>197</v>
      </c>
      <c r="BM196" s="199" t="s">
        <v>327</v>
      </c>
    </row>
    <row r="197" spans="1:65" s="2" customFormat="1" ht="19.5">
      <c r="A197" s="34"/>
      <c r="B197" s="35"/>
      <c r="C197" s="36"/>
      <c r="D197" s="201" t="s">
        <v>154</v>
      </c>
      <c r="E197" s="36"/>
      <c r="F197" s="202" t="s">
        <v>1031</v>
      </c>
      <c r="G197" s="36"/>
      <c r="H197" s="36"/>
      <c r="I197" s="203"/>
      <c r="J197" s="36"/>
      <c r="K197" s="36"/>
      <c r="L197" s="39"/>
      <c r="M197" s="204"/>
      <c r="N197" s="205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154</v>
      </c>
      <c r="AU197" s="17" t="s">
        <v>88</v>
      </c>
    </row>
    <row r="198" spans="1:65" s="2" customFormat="1" ht="16.5" customHeight="1">
      <c r="A198" s="34"/>
      <c r="B198" s="35"/>
      <c r="C198" s="238" t="s">
        <v>256</v>
      </c>
      <c r="D198" s="238" t="s">
        <v>266</v>
      </c>
      <c r="E198" s="239" t="s">
        <v>1016</v>
      </c>
      <c r="F198" s="240" t="s">
        <v>1017</v>
      </c>
      <c r="G198" s="241" t="s">
        <v>180</v>
      </c>
      <c r="H198" s="242">
        <v>1</v>
      </c>
      <c r="I198" s="243"/>
      <c r="J198" s="244">
        <f>ROUND(I198*H198,2)</f>
        <v>0</v>
      </c>
      <c r="K198" s="245"/>
      <c r="L198" s="246"/>
      <c r="M198" s="247" t="s">
        <v>1</v>
      </c>
      <c r="N198" s="248" t="s">
        <v>43</v>
      </c>
      <c r="O198" s="71"/>
      <c r="P198" s="197">
        <f>O198*H198</f>
        <v>0</v>
      </c>
      <c r="Q198" s="197">
        <v>0</v>
      </c>
      <c r="R198" s="197">
        <f>Q198*H198</f>
        <v>0</v>
      </c>
      <c r="S198" s="197">
        <v>0</v>
      </c>
      <c r="T198" s="19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9" t="s">
        <v>256</v>
      </c>
      <c r="AT198" s="199" t="s">
        <v>266</v>
      </c>
      <c r="AU198" s="199" t="s">
        <v>88</v>
      </c>
      <c r="AY198" s="17" t="s">
        <v>146</v>
      </c>
      <c r="BE198" s="200">
        <f>IF(N198="základní",J198,0)</f>
        <v>0</v>
      </c>
      <c r="BF198" s="200">
        <f>IF(N198="snížená",J198,0)</f>
        <v>0</v>
      </c>
      <c r="BG198" s="200">
        <f>IF(N198="zákl. přenesená",J198,0)</f>
        <v>0</v>
      </c>
      <c r="BH198" s="200">
        <f>IF(N198="sníž. přenesená",J198,0)</f>
        <v>0</v>
      </c>
      <c r="BI198" s="200">
        <f>IF(N198="nulová",J198,0)</f>
        <v>0</v>
      </c>
      <c r="BJ198" s="17" t="s">
        <v>86</v>
      </c>
      <c r="BK198" s="200">
        <f>ROUND(I198*H198,2)</f>
        <v>0</v>
      </c>
      <c r="BL198" s="17" t="s">
        <v>197</v>
      </c>
      <c r="BM198" s="199" t="s">
        <v>337</v>
      </c>
    </row>
    <row r="199" spans="1:65" s="2" customFormat="1">
      <c r="A199" s="34"/>
      <c r="B199" s="35"/>
      <c r="C199" s="36"/>
      <c r="D199" s="201" t="s">
        <v>154</v>
      </c>
      <c r="E199" s="36"/>
      <c r="F199" s="202" t="s">
        <v>1017</v>
      </c>
      <c r="G199" s="36"/>
      <c r="H199" s="36"/>
      <c r="I199" s="203"/>
      <c r="J199" s="36"/>
      <c r="K199" s="36"/>
      <c r="L199" s="39"/>
      <c r="M199" s="204"/>
      <c r="N199" s="205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154</v>
      </c>
      <c r="AU199" s="17" t="s">
        <v>88</v>
      </c>
    </row>
    <row r="200" spans="1:65" s="2" customFormat="1" ht="24.2" customHeight="1">
      <c r="A200" s="34"/>
      <c r="B200" s="35"/>
      <c r="C200" s="187" t="s">
        <v>338</v>
      </c>
      <c r="D200" s="187" t="s">
        <v>149</v>
      </c>
      <c r="E200" s="188" t="s">
        <v>1030</v>
      </c>
      <c r="F200" s="189" t="s">
        <v>1031</v>
      </c>
      <c r="G200" s="190" t="s">
        <v>180</v>
      </c>
      <c r="H200" s="191">
        <v>10</v>
      </c>
      <c r="I200" s="192"/>
      <c r="J200" s="193">
        <f>ROUND(I200*H200,2)</f>
        <v>0</v>
      </c>
      <c r="K200" s="194"/>
      <c r="L200" s="39"/>
      <c r="M200" s="195" t="s">
        <v>1</v>
      </c>
      <c r="N200" s="196" t="s">
        <v>43</v>
      </c>
      <c r="O200" s="71"/>
      <c r="P200" s="197">
        <f>O200*H200</f>
        <v>0</v>
      </c>
      <c r="Q200" s="197">
        <v>0</v>
      </c>
      <c r="R200" s="197">
        <f>Q200*H200</f>
        <v>0</v>
      </c>
      <c r="S200" s="197">
        <v>0</v>
      </c>
      <c r="T200" s="19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9" t="s">
        <v>197</v>
      </c>
      <c r="AT200" s="199" t="s">
        <v>149</v>
      </c>
      <c r="AU200" s="199" t="s">
        <v>88</v>
      </c>
      <c r="AY200" s="17" t="s">
        <v>146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7" t="s">
        <v>86</v>
      </c>
      <c r="BK200" s="200">
        <f>ROUND(I200*H200,2)</f>
        <v>0</v>
      </c>
      <c r="BL200" s="17" t="s">
        <v>197</v>
      </c>
      <c r="BM200" s="199" t="s">
        <v>341</v>
      </c>
    </row>
    <row r="201" spans="1:65" s="2" customFormat="1" ht="19.5">
      <c r="A201" s="34"/>
      <c r="B201" s="35"/>
      <c r="C201" s="36"/>
      <c r="D201" s="201" t="s">
        <v>154</v>
      </c>
      <c r="E201" s="36"/>
      <c r="F201" s="202" t="s">
        <v>1031</v>
      </c>
      <c r="G201" s="36"/>
      <c r="H201" s="36"/>
      <c r="I201" s="203"/>
      <c r="J201" s="36"/>
      <c r="K201" s="36"/>
      <c r="L201" s="39"/>
      <c r="M201" s="204"/>
      <c r="N201" s="205"/>
      <c r="O201" s="71"/>
      <c r="P201" s="71"/>
      <c r="Q201" s="71"/>
      <c r="R201" s="71"/>
      <c r="S201" s="71"/>
      <c r="T201" s="72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154</v>
      </c>
      <c r="AU201" s="17" t="s">
        <v>88</v>
      </c>
    </row>
    <row r="202" spans="1:65" s="2" customFormat="1" ht="16.5" customHeight="1">
      <c r="A202" s="34"/>
      <c r="B202" s="35"/>
      <c r="C202" s="238" t="s">
        <v>263</v>
      </c>
      <c r="D202" s="238" t="s">
        <v>266</v>
      </c>
      <c r="E202" s="239" t="s">
        <v>1018</v>
      </c>
      <c r="F202" s="240" t="s">
        <v>1019</v>
      </c>
      <c r="G202" s="241" t="s">
        <v>180</v>
      </c>
      <c r="H202" s="242">
        <v>10</v>
      </c>
      <c r="I202" s="243"/>
      <c r="J202" s="244">
        <f>ROUND(I202*H202,2)</f>
        <v>0</v>
      </c>
      <c r="K202" s="245"/>
      <c r="L202" s="246"/>
      <c r="M202" s="247" t="s">
        <v>1</v>
      </c>
      <c r="N202" s="248" t="s">
        <v>43</v>
      </c>
      <c r="O202" s="71"/>
      <c r="P202" s="197">
        <f>O202*H202</f>
        <v>0</v>
      </c>
      <c r="Q202" s="197">
        <v>0</v>
      </c>
      <c r="R202" s="197">
        <f>Q202*H202</f>
        <v>0</v>
      </c>
      <c r="S202" s="197">
        <v>0</v>
      </c>
      <c r="T202" s="19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9" t="s">
        <v>256</v>
      </c>
      <c r="AT202" s="199" t="s">
        <v>266</v>
      </c>
      <c r="AU202" s="199" t="s">
        <v>88</v>
      </c>
      <c r="AY202" s="17" t="s">
        <v>146</v>
      </c>
      <c r="BE202" s="200">
        <f>IF(N202="základní",J202,0)</f>
        <v>0</v>
      </c>
      <c r="BF202" s="200">
        <f>IF(N202="snížená",J202,0)</f>
        <v>0</v>
      </c>
      <c r="BG202" s="200">
        <f>IF(N202="zákl. přenesená",J202,0)</f>
        <v>0</v>
      </c>
      <c r="BH202" s="200">
        <f>IF(N202="sníž. přenesená",J202,0)</f>
        <v>0</v>
      </c>
      <c r="BI202" s="200">
        <f>IF(N202="nulová",J202,0)</f>
        <v>0</v>
      </c>
      <c r="BJ202" s="17" t="s">
        <v>86</v>
      </c>
      <c r="BK202" s="200">
        <f>ROUND(I202*H202,2)</f>
        <v>0</v>
      </c>
      <c r="BL202" s="17" t="s">
        <v>197</v>
      </c>
      <c r="BM202" s="199" t="s">
        <v>346</v>
      </c>
    </row>
    <row r="203" spans="1:65" s="2" customFormat="1">
      <c r="A203" s="34"/>
      <c r="B203" s="35"/>
      <c r="C203" s="36"/>
      <c r="D203" s="201" t="s">
        <v>154</v>
      </c>
      <c r="E203" s="36"/>
      <c r="F203" s="202" t="s">
        <v>1019</v>
      </c>
      <c r="G203" s="36"/>
      <c r="H203" s="36"/>
      <c r="I203" s="203"/>
      <c r="J203" s="36"/>
      <c r="K203" s="36"/>
      <c r="L203" s="39"/>
      <c r="M203" s="204"/>
      <c r="N203" s="205"/>
      <c r="O203" s="71"/>
      <c r="P203" s="71"/>
      <c r="Q203" s="71"/>
      <c r="R203" s="71"/>
      <c r="S203" s="71"/>
      <c r="T203" s="72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154</v>
      </c>
      <c r="AU203" s="17" t="s">
        <v>88</v>
      </c>
    </row>
    <row r="204" spans="1:65" s="2" customFormat="1" ht="21.75" customHeight="1">
      <c r="A204" s="34"/>
      <c r="B204" s="35"/>
      <c r="C204" s="187" t="s">
        <v>350</v>
      </c>
      <c r="D204" s="187" t="s">
        <v>149</v>
      </c>
      <c r="E204" s="188" t="s">
        <v>1032</v>
      </c>
      <c r="F204" s="189" t="s">
        <v>1033</v>
      </c>
      <c r="G204" s="190" t="s">
        <v>152</v>
      </c>
      <c r="H204" s="191">
        <v>24</v>
      </c>
      <c r="I204" s="192"/>
      <c r="J204" s="193">
        <f>ROUND(I204*H204,2)</f>
        <v>0</v>
      </c>
      <c r="K204" s="194"/>
      <c r="L204" s="39"/>
      <c r="M204" s="195" t="s">
        <v>1</v>
      </c>
      <c r="N204" s="196" t="s">
        <v>43</v>
      </c>
      <c r="O204" s="71"/>
      <c r="P204" s="197">
        <f>O204*H204</f>
        <v>0</v>
      </c>
      <c r="Q204" s="197">
        <v>0</v>
      </c>
      <c r="R204" s="197">
        <f>Q204*H204</f>
        <v>0</v>
      </c>
      <c r="S204" s="197">
        <v>0</v>
      </c>
      <c r="T204" s="19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9" t="s">
        <v>197</v>
      </c>
      <c r="AT204" s="199" t="s">
        <v>149</v>
      </c>
      <c r="AU204" s="199" t="s">
        <v>88</v>
      </c>
      <c r="AY204" s="17" t="s">
        <v>146</v>
      </c>
      <c r="BE204" s="200">
        <f>IF(N204="základní",J204,0)</f>
        <v>0</v>
      </c>
      <c r="BF204" s="200">
        <f>IF(N204="snížená",J204,0)</f>
        <v>0</v>
      </c>
      <c r="BG204" s="200">
        <f>IF(N204="zákl. přenesená",J204,0)</f>
        <v>0</v>
      </c>
      <c r="BH204" s="200">
        <f>IF(N204="sníž. přenesená",J204,0)</f>
        <v>0</v>
      </c>
      <c r="BI204" s="200">
        <f>IF(N204="nulová",J204,0)</f>
        <v>0</v>
      </c>
      <c r="BJ204" s="17" t="s">
        <v>86</v>
      </c>
      <c r="BK204" s="200">
        <f>ROUND(I204*H204,2)</f>
        <v>0</v>
      </c>
      <c r="BL204" s="17" t="s">
        <v>197</v>
      </c>
      <c r="BM204" s="199" t="s">
        <v>353</v>
      </c>
    </row>
    <row r="205" spans="1:65" s="2" customFormat="1">
      <c r="A205" s="34"/>
      <c r="B205" s="35"/>
      <c r="C205" s="36"/>
      <c r="D205" s="201" t="s">
        <v>154</v>
      </c>
      <c r="E205" s="36"/>
      <c r="F205" s="202" t="s">
        <v>1033</v>
      </c>
      <c r="G205" s="36"/>
      <c r="H205" s="36"/>
      <c r="I205" s="203"/>
      <c r="J205" s="36"/>
      <c r="K205" s="36"/>
      <c r="L205" s="39"/>
      <c r="M205" s="204"/>
      <c r="N205" s="205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154</v>
      </c>
      <c r="AU205" s="17" t="s">
        <v>88</v>
      </c>
    </row>
    <row r="206" spans="1:65" s="2" customFormat="1" ht="16.5" customHeight="1">
      <c r="A206" s="34"/>
      <c r="B206" s="35"/>
      <c r="C206" s="238" t="s">
        <v>269</v>
      </c>
      <c r="D206" s="238" t="s">
        <v>266</v>
      </c>
      <c r="E206" s="239" t="s">
        <v>1034</v>
      </c>
      <c r="F206" s="240" t="s">
        <v>1035</v>
      </c>
      <c r="G206" s="241" t="s">
        <v>152</v>
      </c>
      <c r="H206" s="242">
        <v>6</v>
      </c>
      <c r="I206" s="243"/>
      <c r="J206" s="244">
        <f>ROUND(I206*H206,2)</f>
        <v>0</v>
      </c>
      <c r="K206" s="245"/>
      <c r="L206" s="246"/>
      <c r="M206" s="247" t="s">
        <v>1</v>
      </c>
      <c r="N206" s="248" t="s">
        <v>43</v>
      </c>
      <c r="O206" s="71"/>
      <c r="P206" s="197">
        <f>O206*H206</f>
        <v>0</v>
      </c>
      <c r="Q206" s="197">
        <v>0</v>
      </c>
      <c r="R206" s="197">
        <f>Q206*H206</f>
        <v>0</v>
      </c>
      <c r="S206" s="197">
        <v>0</v>
      </c>
      <c r="T206" s="19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9" t="s">
        <v>256</v>
      </c>
      <c r="AT206" s="199" t="s">
        <v>266</v>
      </c>
      <c r="AU206" s="199" t="s">
        <v>88</v>
      </c>
      <c r="AY206" s="17" t="s">
        <v>146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7" t="s">
        <v>86</v>
      </c>
      <c r="BK206" s="200">
        <f>ROUND(I206*H206,2)</f>
        <v>0</v>
      </c>
      <c r="BL206" s="17" t="s">
        <v>197</v>
      </c>
      <c r="BM206" s="199" t="s">
        <v>364</v>
      </c>
    </row>
    <row r="207" spans="1:65" s="2" customFormat="1">
      <c r="A207" s="34"/>
      <c r="B207" s="35"/>
      <c r="C207" s="36"/>
      <c r="D207" s="201" t="s">
        <v>154</v>
      </c>
      <c r="E207" s="36"/>
      <c r="F207" s="202" t="s">
        <v>1035</v>
      </c>
      <c r="G207" s="36"/>
      <c r="H207" s="36"/>
      <c r="I207" s="203"/>
      <c r="J207" s="36"/>
      <c r="K207" s="36"/>
      <c r="L207" s="39"/>
      <c r="M207" s="204"/>
      <c r="N207" s="205"/>
      <c r="O207" s="71"/>
      <c r="P207" s="71"/>
      <c r="Q207" s="71"/>
      <c r="R207" s="71"/>
      <c r="S207" s="71"/>
      <c r="T207" s="72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154</v>
      </c>
      <c r="AU207" s="17" t="s">
        <v>88</v>
      </c>
    </row>
    <row r="208" spans="1:65" s="2" customFormat="1" ht="16.5" customHeight="1">
      <c r="A208" s="34"/>
      <c r="B208" s="35"/>
      <c r="C208" s="238" t="s">
        <v>365</v>
      </c>
      <c r="D208" s="238" t="s">
        <v>266</v>
      </c>
      <c r="E208" s="239" t="s">
        <v>1036</v>
      </c>
      <c r="F208" s="240" t="s">
        <v>1037</v>
      </c>
      <c r="G208" s="241" t="s">
        <v>152</v>
      </c>
      <c r="H208" s="242">
        <v>90</v>
      </c>
      <c r="I208" s="243"/>
      <c r="J208" s="244">
        <f>ROUND(I208*H208,2)</f>
        <v>0</v>
      </c>
      <c r="K208" s="245"/>
      <c r="L208" s="246"/>
      <c r="M208" s="247" t="s">
        <v>1</v>
      </c>
      <c r="N208" s="248" t="s">
        <v>43</v>
      </c>
      <c r="O208" s="71"/>
      <c r="P208" s="197">
        <f>O208*H208</f>
        <v>0</v>
      </c>
      <c r="Q208" s="197">
        <v>0</v>
      </c>
      <c r="R208" s="197">
        <f>Q208*H208</f>
        <v>0</v>
      </c>
      <c r="S208" s="197">
        <v>0</v>
      </c>
      <c r="T208" s="19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9" t="s">
        <v>256</v>
      </c>
      <c r="AT208" s="199" t="s">
        <v>266</v>
      </c>
      <c r="AU208" s="199" t="s">
        <v>88</v>
      </c>
      <c r="AY208" s="17" t="s">
        <v>146</v>
      </c>
      <c r="BE208" s="200">
        <f>IF(N208="základní",J208,0)</f>
        <v>0</v>
      </c>
      <c r="BF208" s="200">
        <f>IF(N208="snížená",J208,0)</f>
        <v>0</v>
      </c>
      <c r="BG208" s="200">
        <f>IF(N208="zákl. přenesená",J208,0)</f>
        <v>0</v>
      </c>
      <c r="BH208" s="200">
        <f>IF(N208="sníž. přenesená",J208,0)</f>
        <v>0</v>
      </c>
      <c r="BI208" s="200">
        <f>IF(N208="nulová",J208,0)</f>
        <v>0</v>
      </c>
      <c r="BJ208" s="17" t="s">
        <v>86</v>
      </c>
      <c r="BK208" s="200">
        <f>ROUND(I208*H208,2)</f>
        <v>0</v>
      </c>
      <c r="BL208" s="17" t="s">
        <v>197</v>
      </c>
      <c r="BM208" s="199" t="s">
        <v>368</v>
      </c>
    </row>
    <row r="209" spans="1:65" s="2" customFormat="1">
      <c r="A209" s="34"/>
      <c r="B209" s="35"/>
      <c r="C209" s="36"/>
      <c r="D209" s="201" t="s">
        <v>154</v>
      </c>
      <c r="E209" s="36"/>
      <c r="F209" s="202" t="s">
        <v>1037</v>
      </c>
      <c r="G209" s="36"/>
      <c r="H209" s="36"/>
      <c r="I209" s="203"/>
      <c r="J209" s="36"/>
      <c r="K209" s="36"/>
      <c r="L209" s="39"/>
      <c r="M209" s="204"/>
      <c r="N209" s="205"/>
      <c r="O209" s="71"/>
      <c r="P209" s="71"/>
      <c r="Q209" s="71"/>
      <c r="R209" s="71"/>
      <c r="S209" s="71"/>
      <c r="T209" s="72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154</v>
      </c>
      <c r="AU209" s="17" t="s">
        <v>88</v>
      </c>
    </row>
    <row r="210" spans="1:65" s="2" customFormat="1" ht="16.5" customHeight="1">
      <c r="A210" s="34"/>
      <c r="B210" s="35"/>
      <c r="C210" s="238" t="s">
        <v>274</v>
      </c>
      <c r="D210" s="238" t="s">
        <v>266</v>
      </c>
      <c r="E210" s="239" t="s">
        <v>1038</v>
      </c>
      <c r="F210" s="240" t="s">
        <v>1039</v>
      </c>
      <c r="G210" s="241" t="s">
        <v>152</v>
      </c>
      <c r="H210" s="242">
        <v>44</v>
      </c>
      <c r="I210" s="243"/>
      <c r="J210" s="244">
        <f>ROUND(I210*H210,2)</f>
        <v>0</v>
      </c>
      <c r="K210" s="245"/>
      <c r="L210" s="246"/>
      <c r="M210" s="247" t="s">
        <v>1</v>
      </c>
      <c r="N210" s="248" t="s">
        <v>43</v>
      </c>
      <c r="O210" s="71"/>
      <c r="P210" s="197">
        <f>O210*H210</f>
        <v>0</v>
      </c>
      <c r="Q210" s="197">
        <v>0</v>
      </c>
      <c r="R210" s="197">
        <f>Q210*H210</f>
        <v>0</v>
      </c>
      <c r="S210" s="197">
        <v>0</v>
      </c>
      <c r="T210" s="19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9" t="s">
        <v>256</v>
      </c>
      <c r="AT210" s="199" t="s">
        <v>266</v>
      </c>
      <c r="AU210" s="199" t="s">
        <v>88</v>
      </c>
      <c r="AY210" s="17" t="s">
        <v>146</v>
      </c>
      <c r="BE210" s="200">
        <f>IF(N210="základní",J210,0)</f>
        <v>0</v>
      </c>
      <c r="BF210" s="200">
        <f>IF(N210="snížená",J210,0)</f>
        <v>0</v>
      </c>
      <c r="BG210" s="200">
        <f>IF(N210="zákl. přenesená",J210,0)</f>
        <v>0</v>
      </c>
      <c r="BH210" s="200">
        <f>IF(N210="sníž. přenesená",J210,0)</f>
        <v>0</v>
      </c>
      <c r="BI210" s="200">
        <f>IF(N210="nulová",J210,0)</f>
        <v>0</v>
      </c>
      <c r="BJ210" s="17" t="s">
        <v>86</v>
      </c>
      <c r="BK210" s="200">
        <f>ROUND(I210*H210,2)</f>
        <v>0</v>
      </c>
      <c r="BL210" s="17" t="s">
        <v>197</v>
      </c>
      <c r="BM210" s="199" t="s">
        <v>372</v>
      </c>
    </row>
    <row r="211" spans="1:65" s="2" customFormat="1">
      <c r="A211" s="34"/>
      <c r="B211" s="35"/>
      <c r="C211" s="36"/>
      <c r="D211" s="201" t="s">
        <v>154</v>
      </c>
      <c r="E211" s="36"/>
      <c r="F211" s="202" t="s">
        <v>1039</v>
      </c>
      <c r="G211" s="36"/>
      <c r="H211" s="36"/>
      <c r="I211" s="203"/>
      <c r="J211" s="36"/>
      <c r="K211" s="36"/>
      <c r="L211" s="39"/>
      <c r="M211" s="204"/>
      <c r="N211" s="205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154</v>
      </c>
      <c r="AU211" s="17" t="s">
        <v>88</v>
      </c>
    </row>
    <row r="212" spans="1:65" s="2" customFormat="1" ht="24.2" customHeight="1">
      <c r="A212" s="34"/>
      <c r="B212" s="35"/>
      <c r="C212" s="187" t="s">
        <v>377</v>
      </c>
      <c r="D212" s="187" t="s">
        <v>149</v>
      </c>
      <c r="E212" s="188" t="s">
        <v>1040</v>
      </c>
      <c r="F212" s="189" t="s">
        <v>1041</v>
      </c>
      <c r="G212" s="190" t="s">
        <v>152</v>
      </c>
      <c r="H212" s="191">
        <v>18</v>
      </c>
      <c r="I212" s="192"/>
      <c r="J212" s="193">
        <f>ROUND(I212*H212,2)</f>
        <v>0</v>
      </c>
      <c r="K212" s="194"/>
      <c r="L212" s="39"/>
      <c r="M212" s="195" t="s">
        <v>1</v>
      </c>
      <c r="N212" s="196" t="s">
        <v>43</v>
      </c>
      <c r="O212" s="71"/>
      <c r="P212" s="197">
        <f>O212*H212</f>
        <v>0</v>
      </c>
      <c r="Q212" s="197">
        <v>0</v>
      </c>
      <c r="R212" s="197">
        <f>Q212*H212</f>
        <v>0</v>
      </c>
      <c r="S212" s="197">
        <v>0</v>
      </c>
      <c r="T212" s="19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9" t="s">
        <v>197</v>
      </c>
      <c r="AT212" s="199" t="s">
        <v>149</v>
      </c>
      <c r="AU212" s="199" t="s">
        <v>88</v>
      </c>
      <c r="AY212" s="17" t="s">
        <v>146</v>
      </c>
      <c r="BE212" s="200">
        <f>IF(N212="základní",J212,0)</f>
        <v>0</v>
      </c>
      <c r="BF212" s="200">
        <f>IF(N212="snížená",J212,0)</f>
        <v>0</v>
      </c>
      <c r="BG212" s="200">
        <f>IF(N212="zákl. přenesená",J212,0)</f>
        <v>0</v>
      </c>
      <c r="BH212" s="200">
        <f>IF(N212="sníž. přenesená",J212,0)</f>
        <v>0</v>
      </c>
      <c r="BI212" s="200">
        <f>IF(N212="nulová",J212,0)</f>
        <v>0</v>
      </c>
      <c r="BJ212" s="17" t="s">
        <v>86</v>
      </c>
      <c r="BK212" s="200">
        <f>ROUND(I212*H212,2)</f>
        <v>0</v>
      </c>
      <c r="BL212" s="17" t="s">
        <v>197</v>
      </c>
      <c r="BM212" s="199" t="s">
        <v>380</v>
      </c>
    </row>
    <row r="213" spans="1:65" s="2" customFormat="1">
      <c r="A213" s="34"/>
      <c r="B213" s="35"/>
      <c r="C213" s="36"/>
      <c r="D213" s="201" t="s">
        <v>154</v>
      </c>
      <c r="E213" s="36"/>
      <c r="F213" s="202" t="s">
        <v>1041</v>
      </c>
      <c r="G213" s="36"/>
      <c r="H213" s="36"/>
      <c r="I213" s="203"/>
      <c r="J213" s="36"/>
      <c r="K213" s="36"/>
      <c r="L213" s="39"/>
      <c r="M213" s="204"/>
      <c r="N213" s="205"/>
      <c r="O213" s="71"/>
      <c r="P213" s="71"/>
      <c r="Q213" s="71"/>
      <c r="R213" s="71"/>
      <c r="S213" s="71"/>
      <c r="T213" s="72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154</v>
      </c>
      <c r="AU213" s="17" t="s">
        <v>88</v>
      </c>
    </row>
    <row r="214" spans="1:65" s="13" customFormat="1">
      <c r="B214" s="206"/>
      <c r="C214" s="207"/>
      <c r="D214" s="201" t="s">
        <v>155</v>
      </c>
      <c r="E214" s="208" t="s">
        <v>1</v>
      </c>
      <c r="F214" s="209" t="s">
        <v>1042</v>
      </c>
      <c r="G214" s="207"/>
      <c r="H214" s="210">
        <v>9</v>
      </c>
      <c r="I214" s="211"/>
      <c r="J214" s="207"/>
      <c r="K214" s="207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155</v>
      </c>
      <c r="AU214" s="216" t="s">
        <v>88</v>
      </c>
      <c r="AV214" s="13" t="s">
        <v>88</v>
      </c>
      <c r="AW214" s="13" t="s">
        <v>35</v>
      </c>
      <c r="AX214" s="13" t="s">
        <v>78</v>
      </c>
      <c r="AY214" s="216" t="s">
        <v>146</v>
      </c>
    </row>
    <row r="215" spans="1:65" s="13" customFormat="1">
      <c r="B215" s="206"/>
      <c r="C215" s="207"/>
      <c r="D215" s="201" t="s">
        <v>155</v>
      </c>
      <c r="E215" s="208" t="s">
        <v>1</v>
      </c>
      <c r="F215" s="209" t="s">
        <v>1043</v>
      </c>
      <c r="G215" s="207"/>
      <c r="H215" s="210">
        <v>9</v>
      </c>
      <c r="I215" s="211"/>
      <c r="J215" s="207"/>
      <c r="K215" s="207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155</v>
      </c>
      <c r="AU215" s="216" t="s">
        <v>88</v>
      </c>
      <c r="AV215" s="13" t="s">
        <v>88</v>
      </c>
      <c r="AW215" s="13" t="s">
        <v>35</v>
      </c>
      <c r="AX215" s="13" t="s">
        <v>78</v>
      </c>
      <c r="AY215" s="216" t="s">
        <v>146</v>
      </c>
    </row>
    <row r="216" spans="1:65" s="15" customFormat="1">
      <c r="B216" s="228"/>
      <c r="C216" s="229"/>
      <c r="D216" s="201" t="s">
        <v>155</v>
      </c>
      <c r="E216" s="230" t="s">
        <v>1</v>
      </c>
      <c r="F216" s="231" t="s">
        <v>1044</v>
      </c>
      <c r="G216" s="229"/>
      <c r="H216" s="230" t="s">
        <v>1</v>
      </c>
      <c r="I216" s="232"/>
      <c r="J216" s="229"/>
      <c r="K216" s="229"/>
      <c r="L216" s="233"/>
      <c r="M216" s="234"/>
      <c r="N216" s="235"/>
      <c r="O216" s="235"/>
      <c r="P216" s="235"/>
      <c r="Q216" s="235"/>
      <c r="R216" s="235"/>
      <c r="S216" s="235"/>
      <c r="T216" s="236"/>
      <c r="AT216" s="237" t="s">
        <v>155</v>
      </c>
      <c r="AU216" s="237" t="s">
        <v>88</v>
      </c>
      <c r="AV216" s="15" t="s">
        <v>86</v>
      </c>
      <c r="AW216" s="15" t="s">
        <v>35</v>
      </c>
      <c r="AX216" s="15" t="s">
        <v>78</v>
      </c>
      <c r="AY216" s="237" t="s">
        <v>146</v>
      </c>
    </row>
    <row r="217" spans="1:65" s="14" customFormat="1">
      <c r="B217" s="217"/>
      <c r="C217" s="218"/>
      <c r="D217" s="201" t="s">
        <v>155</v>
      </c>
      <c r="E217" s="219" t="s">
        <v>1</v>
      </c>
      <c r="F217" s="220" t="s">
        <v>157</v>
      </c>
      <c r="G217" s="218"/>
      <c r="H217" s="221">
        <v>18</v>
      </c>
      <c r="I217" s="222"/>
      <c r="J217" s="218"/>
      <c r="K217" s="218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155</v>
      </c>
      <c r="AU217" s="227" t="s">
        <v>88</v>
      </c>
      <c r="AV217" s="14" t="s">
        <v>153</v>
      </c>
      <c r="AW217" s="14" t="s">
        <v>35</v>
      </c>
      <c r="AX217" s="14" t="s">
        <v>86</v>
      </c>
      <c r="AY217" s="227" t="s">
        <v>146</v>
      </c>
    </row>
    <row r="218" spans="1:65" s="2" customFormat="1" ht="21.75" customHeight="1">
      <c r="A218" s="34"/>
      <c r="B218" s="35"/>
      <c r="C218" s="187" t="s">
        <v>277</v>
      </c>
      <c r="D218" s="187" t="s">
        <v>149</v>
      </c>
      <c r="E218" s="188" t="s">
        <v>1045</v>
      </c>
      <c r="F218" s="189" t="s">
        <v>1046</v>
      </c>
      <c r="G218" s="190" t="s">
        <v>152</v>
      </c>
      <c r="H218" s="191">
        <v>3</v>
      </c>
      <c r="I218" s="192"/>
      <c r="J218" s="193">
        <f>ROUND(I218*H218,2)</f>
        <v>0</v>
      </c>
      <c r="K218" s="194"/>
      <c r="L218" s="39"/>
      <c r="M218" s="195" t="s">
        <v>1</v>
      </c>
      <c r="N218" s="196" t="s">
        <v>43</v>
      </c>
      <c r="O218" s="71"/>
      <c r="P218" s="197">
        <f>O218*H218</f>
        <v>0</v>
      </c>
      <c r="Q218" s="197">
        <v>0</v>
      </c>
      <c r="R218" s="197">
        <f>Q218*H218</f>
        <v>0</v>
      </c>
      <c r="S218" s="197">
        <v>0</v>
      </c>
      <c r="T218" s="19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9" t="s">
        <v>197</v>
      </c>
      <c r="AT218" s="199" t="s">
        <v>149</v>
      </c>
      <c r="AU218" s="199" t="s">
        <v>88</v>
      </c>
      <c r="AY218" s="17" t="s">
        <v>146</v>
      </c>
      <c r="BE218" s="200">
        <f>IF(N218="základní",J218,0)</f>
        <v>0</v>
      </c>
      <c r="BF218" s="200">
        <f>IF(N218="snížená",J218,0)</f>
        <v>0</v>
      </c>
      <c r="BG218" s="200">
        <f>IF(N218="zákl. přenesená",J218,0)</f>
        <v>0</v>
      </c>
      <c r="BH218" s="200">
        <f>IF(N218="sníž. přenesená",J218,0)</f>
        <v>0</v>
      </c>
      <c r="BI218" s="200">
        <f>IF(N218="nulová",J218,0)</f>
        <v>0</v>
      </c>
      <c r="BJ218" s="17" t="s">
        <v>86</v>
      </c>
      <c r="BK218" s="200">
        <f>ROUND(I218*H218,2)</f>
        <v>0</v>
      </c>
      <c r="BL218" s="17" t="s">
        <v>197</v>
      </c>
      <c r="BM218" s="199" t="s">
        <v>383</v>
      </c>
    </row>
    <row r="219" spans="1:65" s="2" customFormat="1">
      <c r="A219" s="34"/>
      <c r="B219" s="35"/>
      <c r="C219" s="36"/>
      <c r="D219" s="201" t="s">
        <v>154</v>
      </c>
      <c r="E219" s="36"/>
      <c r="F219" s="202" t="s">
        <v>1046</v>
      </c>
      <c r="G219" s="36"/>
      <c r="H219" s="36"/>
      <c r="I219" s="203"/>
      <c r="J219" s="36"/>
      <c r="K219" s="36"/>
      <c r="L219" s="39"/>
      <c r="M219" s="204"/>
      <c r="N219" s="205"/>
      <c r="O219" s="71"/>
      <c r="P219" s="71"/>
      <c r="Q219" s="71"/>
      <c r="R219" s="71"/>
      <c r="S219" s="71"/>
      <c r="T219" s="72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154</v>
      </c>
      <c r="AU219" s="17" t="s">
        <v>88</v>
      </c>
    </row>
    <row r="220" spans="1:65" s="2" customFormat="1" ht="16.5" customHeight="1">
      <c r="A220" s="34"/>
      <c r="B220" s="35"/>
      <c r="C220" s="238" t="s">
        <v>386</v>
      </c>
      <c r="D220" s="238" t="s">
        <v>266</v>
      </c>
      <c r="E220" s="239" t="s">
        <v>1047</v>
      </c>
      <c r="F220" s="240" t="s">
        <v>1048</v>
      </c>
      <c r="G220" s="241" t="s">
        <v>152</v>
      </c>
      <c r="H220" s="242">
        <v>3</v>
      </c>
      <c r="I220" s="243"/>
      <c r="J220" s="244">
        <f>ROUND(I220*H220,2)</f>
        <v>0</v>
      </c>
      <c r="K220" s="245"/>
      <c r="L220" s="246"/>
      <c r="M220" s="247" t="s">
        <v>1</v>
      </c>
      <c r="N220" s="248" t="s">
        <v>43</v>
      </c>
      <c r="O220" s="71"/>
      <c r="P220" s="197">
        <f>O220*H220</f>
        <v>0</v>
      </c>
      <c r="Q220" s="197">
        <v>0</v>
      </c>
      <c r="R220" s="197">
        <f>Q220*H220</f>
        <v>0</v>
      </c>
      <c r="S220" s="197">
        <v>0</v>
      </c>
      <c r="T220" s="19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9" t="s">
        <v>256</v>
      </c>
      <c r="AT220" s="199" t="s">
        <v>266</v>
      </c>
      <c r="AU220" s="199" t="s">
        <v>88</v>
      </c>
      <c r="AY220" s="17" t="s">
        <v>146</v>
      </c>
      <c r="BE220" s="200">
        <f>IF(N220="základní",J220,0)</f>
        <v>0</v>
      </c>
      <c r="BF220" s="200">
        <f>IF(N220="snížená",J220,0)</f>
        <v>0</v>
      </c>
      <c r="BG220" s="200">
        <f>IF(N220="zákl. přenesená",J220,0)</f>
        <v>0</v>
      </c>
      <c r="BH220" s="200">
        <f>IF(N220="sníž. přenesená",J220,0)</f>
        <v>0</v>
      </c>
      <c r="BI220" s="200">
        <f>IF(N220="nulová",J220,0)</f>
        <v>0</v>
      </c>
      <c r="BJ220" s="17" t="s">
        <v>86</v>
      </c>
      <c r="BK220" s="200">
        <f>ROUND(I220*H220,2)</f>
        <v>0</v>
      </c>
      <c r="BL220" s="17" t="s">
        <v>197</v>
      </c>
      <c r="BM220" s="199" t="s">
        <v>389</v>
      </c>
    </row>
    <row r="221" spans="1:65" s="2" customFormat="1">
      <c r="A221" s="34"/>
      <c r="B221" s="35"/>
      <c r="C221" s="36"/>
      <c r="D221" s="201" t="s">
        <v>154</v>
      </c>
      <c r="E221" s="36"/>
      <c r="F221" s="202" t="s">
        <v>1048</v>
      </c>
      <c r="G221" s="36"/>
      <c r="H221" s="36"/>
      <c r="I221" s="203"/>
      <c r="J221" s="36"/>
      <c r="K221" s="36"/>
      <c r="L221" s="39"/>
      <c r="M221" s="204"/>
      <c r="N221" s="205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154</v>
      </c>
      <c r="AU221" s="17" t="s">
        <v>88</v>
      </c>
    </row>
    <row r="222" spans="1:65" s="2" customFormat="1" ht="21.75" customHeight="1">
      <c r="A222" s="34"/>
      <c r="B222" s="35"/>
      <c r="C222" s="187" t="s">
        <v>282</v>
      </c>
      <c r="D222" s="187" t="s">
        <v>149</v>
      </c>
      <c r="E222" s="188" t="s">
        <v>1049</v>
      </c>
      <c r="F222" s="189" t="s">
        <v>1050</v>
      </c>
      <c r="G222" s="190" t="s">
        <v>152</v>
      </c>
      <c r="H222" s="191">
        <v>3</v>
      </c>
      <c r="I222" s="192"/>
      <c r="J222" s="193">
        <f>ROUND(I222*H222,2)</f>
        <v>0</v>
      </c>
      <c r="K222" s="194"/>
      <c r="L222" s="39"/>
      <c r="M222" s="195" t="s">
        <v>1</v>
      </c>
      <c r="N222" s="196" t="s">
        <v>43</v>
      </c>
      <c r="O222" s="71"/>
      <c r="P222" s="197">
        <f>O222*H222</f>
        <v>0</v>
      </c>
      <c r="Q222" s="197">
        <v>0</v>
      </c>
      <c r="R222" s="197">
        <f>Q222*H222</f>
        <v>0</v>
      </c>
      <c r="S222" s="197">
        <v>0</v>
      </c>
      <c r="T222" s="19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9" t="s">
        <v>197</v>
      </c>
      <c r="AT222" s="199" t="s">
        <v>149</v>
      </c>
      <c r="AU222" s="199" t="s">
        <v>88</v>
      </c>
      <c r="AY222" s="17" t="s">
        <v>146</v>
      </c>
      <c r="BE222" s="200">
        <f>IF(N222="základní",J222,0)</f>
        <v>0</v>
      </c>
      <c r="BF222" s="200">
        <f>IF(N222="snížená",J222,0)</f>
        <v>0</v>
      </c>
      <c r="BG222" s="200">
        <f>IF(N222="zákl. přenesená",J222,0)</f>
        <v>0</v>
      </c>
      <c r="BH222" s="200">
        <f>IF(N222="sníž. přenesená",J222,0)</f>
        <v>0</v>
      </c>
      <c r="BI222" s="200">
        <f>IF(N222="nulová",J222,0)</f>
        <v>0</v>
      </c>
      <c r="BJ222" s="17" t="s">
        <v>86</v>
      </c>
      <c r="BK222" s="200">
        <f>ROUND(I222*H222,2)</f>
        <v>0</v>
      </c>
      <c r="BL222" s="17" t="s">
        <v>197</v>
      </c>
      <c r="BM222" s="199" t="s">
        <v>393</v>
      </c>
    </row>
    <row r="223" spans="1:65" s="2" customFormat="1">
      <c r="A223" s="34"/>
      <c r="B223" s="35"/>
      <c r="C223" s="36"/>
      <c r="D223" s="201" t="s">
        <v>154</v>
      </c>
      <c r="E223" s="36"/>
      <c r="F223" s="202" t="s">
        <v>1050</v>
      </c>
      <c r="G223" s="36"/>
      <c r="H223" s="36"/>
      <c r="I223" s="203"/>
      <c r="J223" s="36"/>
      <c r="K223" s="36"/>
      <c r="L223" s="39"/>
      <c r="M223" s="204"/>
      <c r="N223" s="205"/>
      <c r="O223" s="71"/>
      <c r="P223" s="71"/>
      <c r="Q223" s="71"/>
      <c r="R223" s="71"/>
      <c r="S223" s="71"/>
      <c r="T223" s="72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154</v>
      </c>
      <c r="AU223" s="17" t="s">
        <v>88</v>
      </c>
    </row>
    <row r="224" spans="1:65" s="2" customFormat="1" ht="16.5" customHeight="1">
      <c r="A224" s="34"/>
      <c r="B224" s="35"/>
      <c r="C224" s="238" t="s">
        <v>395</v>
      </c>
      <c r="D224" s="238" t="s">
        <v>266</v>
      </c>
      <c r="E224" s="239" t="s">
        <v>1051</v>
      </c>
      <c r="F224" s="240" t="s">
        <v>1052</v>
      </c>
      <c r="G224" s="241" t="s">
        <v>180</v>
      </c>
      <c r="H224" s="242">
        <v>0.3</v>
      </c>
      <c r="I224" s="243"/>
      <c r="J224" s="244">
        <f>ROUND(I224*H224,2)</f>
        <v>0</v>
      </c>
      <c r="K224" s="245"/>
      <c r="L224" s="246"/>
      <c r="M224" s="247" t="s">
        <v>1</v>
      </c>
      <c r="N224" s="248" t="s">
        <v>43</v>
      </c>
      <c r="O224" s="71"/>
      <c r="P224" s="197">
        <f>O224*H224</f>
        <v>0</v>
      </c>
      <c r="Q224" s="197">
        <v>0</v>
      </c>
      <c r="R224" s="197">
        <f>Q224*H224</f>
        <v>0</v>
      </c>
      <c r="S224" s="197">
        <v>0</v>
      </c>
      <c r="T224" s="19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9" t="s">
        <v>256</v>
      </c>
      <c r="AT224" s="199" t="s">
        <v>266</v>
      </c>
      <c r="AU224" s="199" t="s">
        <v>88</v>
      </c>
      <c r="AY224" s="17" t="s">
        <v>146</v>
      </c>
      <c r="BE224" s="200">
        <f>IF(N224="základní",J224,0)</f>
        <v>0</v>
      </c>
      <c r="BF224" s="200">
        <f>IF(N224="snížená",J224,0)</f>
        <v>0</v>
      </c>
      <c r="BG224" s="200">
        <f>IF(N224="zákl. přenesená",J224,0)</f>
        <v>0</v>
      </c>
      <c r="BH224" s="200">
        <f>IF(N224="sníž. přenesená",J224,0)</f>
        <v>0</v>
      </c>
      <c r="BI224" s="200">
        <f>IF(N224="nulová",J224,0)</f>
        <v>0</v>
      </c>
      <c r="BJ224" s="17" t="s">
        <v>86</v>
      </c>
      <c r="BK224" s="200">
        <f>ROUND(I224*H224,2)</f>
        <v>0</v>
      </c>
      <c r="BL224" s="17" t="s">
        <v>197</v>
      </c>
      <c r="BM224" s="199" t="s">
        <v>398</v>
      </c>
    </row>
    <row r="225" spans="1:65" s="2" customFormat="1">
      <c r="A225" s="34"/>
      <c r="B225" s="35"/>
      <c r="C225" s="36"/>
      <c r="D225" s="201" t="s">
        <v>154</v>
      </c>
      <c r="E225" s="36"/>
      <c r="F225" s="202" t="s">
        <v>1052</v>
      </c>
      <c r="G225" s="36"/>
      <c r="H225" s="36"/>
      <c r="I225" s="203"/>
      <c r="J225" s="36"/>
      <c r="K225" s="36"/>
      <c r="L225" s="39"/>
      <c r="M225" s="204"/>
      <c r="N225" s="205"/>
      <c r="O225" s="71"/>
      <c r="P225" s="71"/>
      <c r="Q225" s="71"/>
      <c r="R225" s="71"/>
      <c r="S225" s="71"/>
      <c r="T225" s="72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154</v>
      </c>
      <c r="AU225" s="17" t="s">
        <v>88</v>
      </c>
    </row>
    <row r="226" spans="1:65" s="2" customFormat="1" ht="33" customHeight="1">
      <c r="A226" s="34"/>
      <c r="B226" s="35"/>
      <c r="C226" s="187" t="s">
        <v>286</v>
      </c>
      <c r="D226" s="187" t="s">
        <v>149</v>
      </c>
      <c r="E226" s="188" t="s">
        <v>1053</v>
      </c>
      <c r="F226" s="189" t="s">
        <v>1054</v>
      </c>
      <c r="G226" s="190" t="s">
        <v>152</v>
      </c>
      <c r="H226" s="191">
        <v>6</v>
      </c>
      <c r="I226" s="192"/>
      <c r="J226" s="193">
        <f>ROUND(I226*H226,2)</f>
        <v>0</v>
      </c>
      <c r="K226" s="194"/>
      <c r="L226" s="39"/>
      <c r="M226" s="195" t="s">
        <v>1</v>
      </c>
      <c r="N226" s="196" t="s">
        <v>43</v>
      </c>
      <c r="O226" s="71"/>
      <c r="P226" s="197">
        <f>O226*H226</f>
        <v>0</v>
      </c>
      <c r="Q226" s="197">
        <v>0</v>
      </c>
      <c r="R226" s="197">
        <f>Q226*H226</f>
        <v>0</v>
      </c>
      <c r="S226" s="197">
        <v>0</v>
      </c>
      <c r="T226" s="19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9" t="s">
        <v>197</v>
      </c>
      <c r="AT226" s="199" t="s">
        <v>149</v>
      </c>
      <c r="AU226" s="199" t="s">
        <v>88</v>
      </c>
      <c r="AY226" s="17" t="s">
        <v>146</v>
      </c>
      <c r="BE226" s="200">
        <f>IF(N226="základní",J226,0)</f>
        <v>0</v>
      </c>
      <c r="BF226" s="200">
        <f>IF(N226="snížená",J226,0)</f>
        <v>0</v>
      </c>
      <c r="BG226" s="200">
        <f>IF(N226="zákl. přenesená",J226,0)</f>
        <v>0</v>
      </c>
      <c r="BH226" s="200">
        <f>IF(N226="sníž. přenesená",J226,0)</f>
        <v>0</v>
      </c>
      <c r="BI226" s="200">
        <f>IF(N226="nulová",J226,0)</f>
        <v>0</v>
      </c>
      <c r="BJ226" s="17" t="s">
        <v>86</v>
      </c>
      <c r="BK226" s="200">
        <f>ROUND(I226*H226,2)</f>
        <v>0</v>
      </c>
      <c r="BL226" s="17" t="s">
        <v>197</v>
      </c>
      <c r="BM226" s="199" t="s">
        <v>405</v>
      </c>
    </row>
    <row r="227" spans="1:65" s="2" customFormat="1" ht="19.5">
      <c r="A227" s="34"/>
      <c r="B227" s="35"/>
      <c r="C227" s="36"/>
      <c r="D227" s="201" t="s">
        <v>154</v>
      </c>
      <c r="E227" s="36"/>
      <c r="F227" s="202" t="s">
        <v>1054</v>
      </c>
      <c r="G227" s="36"/>
      <c r="H227" s="36"/>
      <c r="I227" s="203"/>
      <c r="J227" s="36"/>
      <c r="K227" s="36"/>
      <c r="L227" s="39"/>
      <c r="M227" s="204"/>
      <c r="N227" s="205"/>
      <c r="O227" s="71"/>
      <c r="P227" s="71"/>
      <c r="Q227" s="71"/>
      <c r="R227" s="71"/>
      <c r="S227" s="71"/>
      <c r="T227" s="72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154</v>
      </c>
      <c r="AU227" s="17" t="s">
        <v>88</v>
      </c>
    </row>
    <row r="228" spans="1:65" s="2" customFormat="1" ht="16.5" customHeight="1">
      <c r="A228" s="34"/>
      <c r="B228" s="35"/>
      <c r="C228" s="238" t="s">
        <v>407</v>
      </c>
      <c r="D228" s="238" t="s">
        <v>266</v>
      </c>
      <c r="E228" s="239" t="s">
        <v>1055</v>
      </c>
      <c r="F228" s="240" t="s">
        <v>1056</v>
      </c>
      <c r="G228" s="241" t="s">
        <v>152</v>
      </c>
      <c r="H228" s="242">
        <v>1</v>
      </c>
      <c r="I228" s="243"/>
      <c r="J228" s="244">
        <f>ROUND(I228*H228,2)</f>
        <v>0</v>
      </c>
      <c r="K228" s="245"/>
      <c r="L228" s="246"/>
      <c r="M228" s="247" t="s">
        <v>1</v>
      </c>
      <c r="N228" s="248" t="s">
        <v>43</v>
      </c>
      <c r="O228" s="71"/>
      <c r="P228" s="197">
        <f>O228*H228</f>
        <v>0</v>
      </c>
      <c r="Q228" s="197">
        <v>0</v>
      </c>
      <c r="R228" s="197">
        <f>Q228*H228</f>
        <v>0</v>
      </c>
      <c r="S228" s="197">
        <v>0</v>
      </c>
      <c r="T228" s="19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9" t="s">
        <v>256</v>
      </c>
      <c r="AT228" s="199" t="s">
        <v>266</v>
      </c>
      <c r="AU228" s="199" t="s">
        <v>88</v>
      </c>
      <c r="AY228" s="17" t="s">
        <v>146</v>
      </c>
      <c r="BE228" s="200">
        <f>IF(N228="základní",J228,0)</f>
        <v>0</v>
      </c>
      <c r="BF228" s="200">
        <f>IF(N228="snížená",J228,0)</f>
        <v>0</v>
      </c>
      <c r="BG228" s="200">
        <f>IF(N228="zákl. přenesená",J228,0)</f>
        <v>0</v>
      </c>
      <c r="BH228" s="200">
        <f>IF(N228="sníž. přenesená",J228,0)</f>
        <v>0</v>
      </c>
      <c r="BI228" s="200">
        <f>IF(N228="nulová",J228,0)</f>
        <v>0</v>
      </c>
      <c r="BJ228" s="17" t="s">
        <v>86</v>
      </c>
      <c r="BK228" s="200">
        <f>ROUND(I228*H228,2)</f>
        <v>0</v>
      </c>
      <c r="BL228" s="17" t="s">
        <v>197</v>
      </c>
      <c r="BM228" s="199" t="s">
        <v>410</v>
      </c>
    </row>
    <row r="229" spans="1:65" s="2" customFormat="1">
      <c r="A229" s="34"/>
      <c r="B229" s="35"/>
      <c r="C229" s="36"/>
      <c r="D229" s="201" t="s">
        <v>154</v>
      </c>
      <c r="E229" s="36"/>
      <c r="F229" s="202" t="s">
        <v>1056</v>
      </c>
      <c r="G229" s="36"/>
      <c r="H229" s="36"/>
      <c r="I229" s="203"/>
      <c r="J229" s="36"/>
      <c r="K229" s="36"/>
      <c r="L229" s="39"/>
      <c r="M229" s="204"/>
      <c r="N229" s="205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154</v>
      </c>
      <c r="AU229" s="17" t="s">
        <v>88</v>
      </c>
    </row>
    <row r="230" spans="1:65" s="2" customFormat="1" ht="16.5" customHeight="1">
      <c r="A230" s="34"/>
      <c r="B230" s="35"/>
      <c r="C230" s="238" t="s">
        <v>291</v>
      </c>
      <c r="D230" s="238" t="s">
        <v>266</v>
      </c>
      <c r="E230" s="239" t="s">
        <v>1057</v>
      </c>
      <c r="F230" s="240" t="s">
        <v>1058</v>
      </c>
      <c r="G230" s="241" t="s">
        <v>152</v>
      </c>
      <c r="H230" s="242">
        <v>2</v>
      </c>
      <c r="I230" s="243"/>
      <c r="J230" s="244">
        <f>ROUND(I230*H230,2)</f>
        <v>0</v>
      </c>
      <c r="K230" s="245"/>
      <c r="L230" s="246"/>
      <c r="M230" s="247" t="s">
        <v>1</v>
      </c>
      <c r="N230" s="248" t="s">
        <v>43</v>
      </c>
      <c r="O230" s="71"/>
      <c r="P230" s="197">
        <f>O230*H230</f>
        <v>0</v>
      </c>
      <c r="Q230" s="197">
        <v>0</v>
      </c>
      <c r="R230" s="197">
        <f>Q230*H230</f>
        <v>0</v>
      </c>
      <c r="S230" s="197">
        <v>0</v>
      </c>
      <c r="T230" s="19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9" t="s">
        <v>256</v>
      </c>
      <c r="AT230" s="199" t="s">
        <v>266</v>
      </c>
      <c r="AU230" s="199" t="s">
        <v>88</v>
      </c>
      <c r="AY230" s="17" t="s">
        <v>146</v>
      </c>
      <c r="BE230" s="200">
        <f>IF(N230="základní",J230,0)</f>
        <v>0</v>
      </c>
      <c r="BF230" s="200">
        <f>IF(N230="snížená",J230,0)</f>
        <v>0</v>
      </c>
      <c r="BG230" s="200">
        <f>IF(N230="zákl. přenesená",J230,0)</f>
        <v>0</v>
      </c>
      <c r="BH230" s="200">
        <f>IF(N230="sníž. přenesená",J230,0)</f>
        <v>0</v>
      </c>
      <c r="BI230" s="200">
        <f>IF(N230="nulová",J230,0)</f>
        <v>0</v>
      </c>
      <c r="BJ230" s="17" t="s">
        <v>86</v>
      </c>
      <c r="BK230" s="200">
        <f>ROUND(I230*H230,2)</f>
        <v>0</v>
      </c>
      <c r="BL230" s="17" t="s">
        <v>197</v>
      </c>
      <c r="BM230" s="199" t="s">
        <v>414</v>
      </c>
    </row>
    <row r="231" spans="1:65" s="2" customFormat="1">
      <c r="A231" s="34"/>
      <c r="B231" s="35"/>
      <c r="C231" s="36"/>
      <c r="D231" s="201" t="s">
        <v>154</v>
      </c>
      <c r="E231" s="36"/>
      <c r="F231" s="202" t="s">
        <v>1058</v>
      </c>
      <c r="G231" s="36"/>
      <c r="H231" s="36"/>
      <c r="I231" s="203"/>
      <c r="J231" s="36"/>
      <c r="K231" s="36"/>
      <c r="L231" s="39"/>
      <c r="M231" s="204"/>
      <c r="N231" s="205"/>
      <c r="O231" s="71"/>
      <c r="P231" s="71"/>
      <c r="Q231" s="71"/>
      <c r="R231" s="71"/>
      <c r="S231" s="71"/>
      <c r="T231" s="72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154</v>
      </c>
      <c r="AU231" s="17" t="s">
        <v>88</v>
      </c>
    </row>
    <row r="232" spans="1:65" s="2" customFormat="1" ht="16.5" customHeight="1">
      <c r="A232" s="34"/>
      <c r="B232" s="35"/>
      <c r="C232" s="238" t="s">
        <v>418</v>
      </c>
      <c r="D232" s="238" t="s">
        <v>266</v>
      </c>
      <c r="E232" s="239" t="s">
        <v>1059</v>
      </c>
      <c r="F232" s="240" t="s">
        <v>1060</v>
      </c>
      <c r="G232" s="241" t="s">
        <v>152</v>
      </c>
      <c r="H232" s="242">
        <v>3</v>
      </c>
      <c r="I232" s="243"/>
      <c r="J232" s="244">
        <f>ROUND(I232*H232,2)</f>
        <v>0</v>
      </c>
      <c r="K232" s="245"/>
      <c r="L232" s="246"/>
      <c r="M232" s="247" t="s">
        <v>1</v>
      </c>
      <c r="N232" s="248" t="s">
        <v>43</v>
      </c>
      <c r="O232" s="71"/>
      <c r="P232" s="197">
        <f>O232*H232</f>
        <v>0</v>
      </c>
      <c r="Q232" s="197">
        <v>0</v>
      </c>
      <c r="R232" s="197">
        <f>Q232*H232</f>
        <v>0</v>
      </c>
      <c r="S232" s="197">
        <v>0</v>
      </c>
      <c r="T232" s="19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9" t="s">
        <v>256</v>
      </c>
      <c r="AT232" s="199" t="s">
        <v>266</v>
      </c>
      <c r="AU232" s="199" t="s">
        <v>88</v>
      </c>
      <c r="AY232" s="17" t="s">
        <v>146</v>
      </c>
      <c r="BE232" s="200">
        <f>IF(N232="základní",J232,0)</f>
        <v>0</v>
      </c>
      <c r="BF232" s="200">
        <f>IF(N232="snížená",J232,0)</f>
        <v>0</v>
      </c>
      <c r="BG232" s="200">
        <f>IF(N232="zákl. přenesená",J232,0)</f>
        <v>0</v>
      </c>
      <c r="BH232" s="200">
        <f>IF(N232="sníž. přenesená",J232,0)</f>
        <v>0</v>
      </c>
      <c r="BI232" s="200">
        <f>IF(N232="nulová",J232,0)</f>
        <v>0</v>
      </c>
      <c r="BJ232" s="17" t="s">
        <v>86</v>
      </c>
      <c r="BK232" s="200">
        <f>ROUND(I232*H232,2)</f>
        <v>0</v>
      </c>
      <c r="BL232" s="17" t="s">
        <v>197</v>
      </c>
      <c r="BM232" s="199" t="s">
        <v>421</v>
      </c>
    </row>
    <row r="233" spans="1:65" s="2" customFormat="1">
      <c r="A233" s="34"/>
      <c r="B233" s="35"/>
      <c r="C233" s="36"/>
      <c r="D233" s="201" t="s">
        <v>154</v>
      </c>
      <c r="E233" s="36"/>
      <c r="F233" s="202" t="s">
        <v>1060</v>
      </c>
      <c r="G233" s="36"/>
      <c r="H233" s="36"/>
      <c r="I233" s="203"/>
      <c r="J233" s="36"/>
      <c r="K233" s="36"/>
      <c r="L233" s="39"/>
      <c r="M233" s="204"/>
      <c r="N233" s="205"/>
      <c r="O233" s="71"/>
      <c r="P233" s="71"/>
      <c r="Q233" s="71"/>
      <c r="R233" s="71"/>
      <c r="S233" s="71"/>
      <c r="T233" s="72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154</v>
      </c>
      <c r="AU233" s="17" t="s">
        <v>88</v>
      </c>
    </row>
    <row r="234" spans="1:65" s="2" customFormat="1" ht="16.5" customHeight="1">
      <c r="A234" s="34"/>
      <c r="B234" s="35"/>
      <c r="C234" s="187" t="s">
        <v>295</v>
      </c>
      <c r="D234" s="187" t="s">
        <v>149</v>
      </c>
      <c r="E234" s="188" t="s">
        <v>1061</v>
      </c>
      <c r="F234" s="189" t="s">
        <v>1062</v>
      </c>
      <c r="G234" s="190" t="s">
        <v>152</v>
      </c>
      <c r="H234" s="191">
        <v>4</v>
      </c>
      <c r="I234" s="192"/>
      <c r="J234" s="193">
        <f>ROUND(I234*H234,2)</f>
        <v>0</v>
      </c>
      <c r="K234" s="194"/>
      <c r="L234" s="39"/>
      <c r="M234" s="195" t="s">
        <v>1</v>
      </c>
      <c r="N234" s="196" t="s">
        <v>43</v>
      </c>
      <c r="O234" s="71"/>
      <c r="P234" s="197">
        <f>O234*H234</f>
        <v>0</v>
      </c>
      <c r="Q234" s="197">
        <v>0</v>
      </c>
      <c r="R234" s="197">
        <f>Q234*H234</f>
        <v>0</v>
      </c>
      <c r="S234" s="197">
        <v>0</v>
      </c>
      <c r="T234" s="19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9" t="s">
        <v>197</v>
      </c>
      <c r="AT234" s="199" t="s">
        <v>149</v>
      </c>
      <c r="AU234" s="199" t="s">
        <v>88</v>
      </c>
      <c r="AY234" s="17" t="s">
        <v>146</v>
      </c>
      <c r="BE234" s="200">
        <f>IF(N234="základní",J234,0)</f>
        <v>0</v>
      </c>
      <c r="BF234" s="200">
        <f>IF(N234="snížená",J234,0)</f>
        <v>0</v>
      </c>
      <c r="BG234" s="200">
        <f>IF(N234="zákl. přenesená",J234,0)</f>
        <v>0</v>
      </c>
      <c r="BH234" s="200">
        <f>IF(N234="sníž. přenesená",J234,0)</f>
        <v>0</v>
      </c>
      <c r="BI234" s="200">
        <f>IF(N234="nulová",J234,0)</f>
        <v>0</v>
      </c>
      <c r="BJ234" s="17" t="s">
        <v>86</v>
      </c>
      <c r="BK234" s="200">
        <f>ROUND(I234*H234,2)</f>
        <v>0</v>
      </c>
      <c r="BL234" s="17" t="s">
        <v>197</v>
      </c>
      <c r="BM234" s="199" t="s">
        <v>427</v>
      </c>
    </row>
    <row r="235" spans="1:65" s="2" customFormat="1">
      <c r="A235" s="34"/>
      <c r="B235" s="35"/>
      <c r="C235" s="36"/>
      <c r="D235" s="201" t="s">
        <v>154</v>
      </c>
      <c r="E235" s="36"/>
      <c r="F235" s="202" t="s">
        <v>1062</v>
      </c>
      <c r="G235" s="36"/>
      <c r="H235" s="36"/>
      <c r="I235" s="203"/>
      <c r="J235" s="36"/>
      <c r="K235" s="36"/>
      <c r="L235" s="39"/>
      <c r="M235" s="204"/>
      <c r="N235" s="205"/>
      <c r="O235" s="71"/>
      <c r="P235" s="71"/>
      <c r="Q235" s="71"/>
      <c r="R235" s="71"/>
      <c r="S235" s="71"/>
      <c r="T235" s="72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154</v>
      </c>
      <c r="AU235" s="17" t="s">
        <v>88</v>
      </c>
    </row>
    <row r="236" spans="1:65" s="2" customFormat="1" ht="16.5" customHeight="1">
      <c r="A236" s="34"/>
      <c r="B236" s="35"/>
      <c r="C236" s="238" t="s">
        <v>429</v>
      </c>
      <c r="D236" s="238" t="s">
        <v>266</v>
      </c>
      <c r="E236" s="239" t="s">
        <v>1063</v>
      </c>
      <c r="F236" s="240" t="s">
        <v>1064</v>
      </c>
      <c r="G236" s="241" t="s">
        <v>152</v>
      </c>
      <c r="H236" s="242">
        <v>1</v>
      </c>
      <c r="I236" s="243"/>
      <c r="J236" s="244">
        <f>ROUND(I236*H236,2)</f>
        <v>0</v>
      </c>
      <c r="K236" s="245"/>
      <c r="L236" s="246"/>
      <c r="M236" s="247" t="s">
        <v>1</v>
      </c>
      <c r="N236" s="248" t="s">
        <v>43</v>
      </c>
      <c r="O236" s="71"/>
      <c r="P236" s="197">
        <f>O236*H236</f>
        <v>0</v>
      </c>
      <c r="Q236" s="197">
        <v>0</v>
      </c>
      <c r="R236" s="197">
        <f>Q236*H236</f>
        <v>0</v>
      </c>
      <c r="S236" s="197">
        <v>0</v>
      </c>
      <c r="T236" s="19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9" t="s">
        <v>256</v>
      </c>
      <c r="AT236" s="199" t="s">
        <v>266</v>
      </c>
      <c r="AU236" s="199" t="s">
        <v>88</v>
      </c>
      <c r="AY236" s="17" t="s">
        <v>146</v>
      </c>
      <c r="BE236" s="200">
        <f>IF(N236="základní",J236,0)</f>
        <v>0</v>
      </c>
      <c r="BF236" s="200">
        <f>IF(N236="snížená",J236,0)</f>
        <v>0</v>
      </c>
      <c r="BG236" s="200">
        <f>IF(N236="zákl. přenesená",J236,0)</f>
        <v>0</v>
      </c>
      <c r="BH236" s="200">
        <f>IF(N236="sníž. přenesená",J236,0)</f>
        <v>0</v>
      </c>
      <c r="BI236" s="200">
        <f>IF(N236="nulová",J236,0)</f>
        <v>0</v>
      </c>
      <c r="BJ236" s="17" t="s">
        <v>86</v>
      </c>
      <c r="BK236" s="200">
        <f>ROUND(I236*H236,2)</f>
        <v>0</v>
      </c>
      <c r="BL236" s="17" t="s">
        <v>197</v>
      </c>
      <c r="BM236" s="199" t="s">
        <v>432</v>
      </c>
    </row>
    <row r="237" spans="1:65" s="2" customFormat="1">
      <c r="A237" s="34"/>
      <c r="B237" s="35"/>
      <c r="C237" s="36"/>
      <c r="D237" s="201" t="s">
        <v>154</v>
      </c>
      <c r="E237" s="36"/>
      <c r="F237" s="202" t="s">
        <v>1064</v>
      </c>
      <c r="G237" s="36"/>
      <c r="H237" s="36"/>
      <c r="I237" s="203"/>
      <c r="J237" s="36"/>
      <c r="K237" s="36"/>
      <c r="L237" s="39"/>
      <c r="M237" s="204"/>
      <c r="N237" s="205"/>
      <c r="O237" s="71"/>
      <c r="P237" s="71"/>
      <c r="Q237" s="71"/>
      <c r="R237" s="71"/>
      <c r="S237" s="71"/>
      <c r="T237" s="72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154</v>
      </c>
      <c r="AU237" s="17" t="s">
        <v>88</v>
      </c>
    </row>
    <row r="238" spans="1:65" s="2" customFormat="1" ht="16.5" customHeight="1">
      <c r="A238" s="34"/>
      <c r="B238" s="35"/>
      <c r="C238" s="238" t="s">
        <v>300</v>
      </c>
      <c r="D238" s="238" t="s">
        <v>266</v>
      </c>
      <c r="E238" s="239" t="s">
        <v>1065</v>
      </c>
      <c r="F238" s="240" t="s">
        <v>1066</v>
      </c>
      <c r="G238" s="241" t="s">
        <v>152</v>
      </c>
      <c r="H238" s="242">
        <v>3</v>
      </c>
      <c r="I238" s="243"/>
      <c r="J238" s="244">
        <f>ROUND(I238*H238,2)</f>
        <v>0</v>
      </c>
      <c r="K238" s="245"/>
      <c r="L238" s="246"/>
      <c r="M238" s="247" t="s">
        <v>1</v>
      </c>
      <c r="N238" s="248" t="s">
        <v>43</v>
      </c>
      <c r="O238" s="71"/>
      <c r="P238" s="197">
        <f>O238*H238</f>
        <v>0</v>
      </c>
      <c r="Q238" s="197">
        <v>0</v>
      </c>
      <c r="R238" s="197">
        <f>Q238*H238</f>
        <v>0</v>
      </c>
      <c r="S238" s="197">
        <v>0</v>
      </c>
      <c r="T238" s="19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9" t="s">
        <v>256</v>
      </c>
      <c r="AT238" s="199" t="s">
        <v>266</v>
      </c>
      <c r="AU238" s="199" t="s">
        <v>88</v>
      </c>
      <c r="AY238" s="17" t="s">
        <v>146</v>
      </c>
      <c r="BE238" s="200">
        <f>IF(N238="základní",J238,0)</f>
        <v>0</v>
      </c>
      <c r="BF238" s="200">
        <f>IF(N238="snížená",J238,0)</f>
        <v>0</v>
      </c>
      <c r="BG238" s="200">
        <f>IF(N238="zákl. přenesená",J238,0)</f>
        <v>0</v>
      </c>
      <c r="BH238" s="200">
        <f>IF(N238="sníž. přenesená",J238,0)</f>
        <v>0</v>
      </c>
      <c r="BI238" s="200">
        <f>IF(N238="nulová",J238,0)</f>
        <v>0</v>
      </c>
      <c r="BJ238" s="17" t="s">
        <v>86</v>
      </c>
      <c r="BK238" s="200">
        <f>ROUND(I238*H238,2)</f>
        <v>0</v>
      </c>
      <c r="BL238" s="17" t="s">
        <v>197</v>
      </c>
      <c r="BM238" s="199" t="s">
        <v>436</v>
      </c>
    </row>
    <row r="239" spans="1:65" s="2" customFormat="1">
      <c r="A239" s="34"/>
      <c r="B239" s="35"/>
      <c r="C239" s="36"/>
      <c r="D239" s="201" t="s">
        <v>154</v>
      </c>
      <c r="E239" s="36"/>
      <c r="F239" s="202" t="s">
        <v>1066</v>
      </c>
      <c r="G239" s="36"/>
      <c r="H239" s="36"/>
      <c r="I239" s="203"/>
      <c r="J239" s="36"/>
      <c r="K239" s="36"/>
      <c r="L239" s="39"/>
      <c r="M239" s="204"/>
      <c r="N239" s="205"/>
      <c r="O239" s="71"/>
      <c r="P239" s="71"/>
      <c r="Q239" s="71"/>
      <c r="R239" s="71"/>
      <c r="S239" s="71"/>
      <c r="T239" s="72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154</v>
      </c>
      <c r="AU239" s="17" t="s">
        <v>88</v>
      </c>
    </row>
    <row r="240" spans="1:65" s="2" customFormat="1" ht="16.5" customHeight="1">
      <c r="A240" s="34"/>
      <c r="B240" s="35"/>
      <c r="C240" s="187" t="s">
        <v>438</v>
      </c>
      <c r="D240" s="187" t="s">
        <v>149</v>
      </c>
      <c r="E240" s="188" t="s">
        <v>1067</v>
      </c>
      <c r="F240" s="189" t="s">
        <v>1068</v>
      </c>
      <c r="G240" s="190" t="s">
        <v>152</v>
      </c>
      <c r="H240" s="191">
        <v>4</v>
      </c>
      <c r="I240" s="192"/>
      <c r="J240" s="193">
        <f>ROUND(I240*H240,2)</f>
        <v>0</v>
      </c>
      <c r="K240" s="194"/>
      <c r="L240" s="39"/>
      <c r="M240" s="195" t="s">
        <v>1</v>
      </c>
      <c r="N240" s="196" t="s">
        <v>43</v>
      </c>
      <c r="O240" s="71"/>
      <c r="P240" s="197">
        <f>O240*H240</f>
        <v>0</v>
      </c>
      <c r="Q240" s="197">
        <v>0</v>
      </c>
      <c r="R240" s="197">
        <f>Q240*H240</f>
        <v>0</v>
      </c>
      <c r="S240" s="197">
        <v>0</v>
      </c>
      <c r="T240" s="19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9" t="s">
        <v>197</v>
      </c>
      <c r="AT240" s="199" t="s">
        <v>149</v>
      </c>
      <c r="AU240" s="199" t="s">
        <v>88</v>
      </c>
      <c r="AY240" s="17" t="s">
        <v>146</v>
      </c>
      <c r="BE240" s="200">
        <f>IF(N240="základní",J240,0)</f>
        <v>0</v>
      </c>
      <c r="BF240" s="200">
        <f>IF(N240="snížená",J240,0)</f>
        <v>0</v>
      </c>
      <c r="BG240" s="200">
        <f>IF(N240="zákl. přenesená",J240,0)</f>
        <v>0</v>
      </c>
      <c r="BH240" s="200">
        <f>IF(N240="sníž. přenesená",J240,0)</f>
        <v>0</v>
      </c>
      <c r="BI240" s="200">
        <f>IF(N240="nulová",J240,0)</f>
        <v>0</v>
      </c>
      <c r="BJ240" s="17" t="s">
        <v>86</v>
      </c>
      <c r="BK240" s="200">
        <f>ROUND(I240*H240,2)</f>
        <v>0</v>
      </c>
      <c r="BL240" s="17" t="s">
        <v>197</v>
      </c>
      <c r="BM240" s="199" t="s">
        <v>441</v>
      </c>
    </row>
    <row r="241" spans="1:65" s="2" customFormat="1">
      <c r="A241" s="34"/>
      <c r="B241" s="35"/>
      <c r="C241" s="36"/>
      <c r="D241" s="201" t="s">
        <v>154</v>
      </c>
      <c r="E241" s="36"/>
      <c r="F241" s="202" t="s">
        <v>1068</v>
      </c>
      <c r="G241" s="36"/>
      <c r="H241" s="36"/>
      <c r="I241" s="203"/>
      <c r="J241" s="36"/>
      <c r="K241" s="36"/>
      <c r="L241" s="39"/>
      <c r="M241" s="204"/>
      <c r="N241" s="205"/>
      <c r="O241" s="71"/>
      <c r="P241" s="71"/>
      <c r="Q241" s="71"/>
      <c r="R241" s="71"/>
      <c r="S241" s="71"/>
      <c r="T241" s="72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154</v>
      </c>
      <c r="AU241" s="17" t="s">
        <v>88</v>
      </c>
    </row>
    <row r="242" spans="1:65" s="2" customFormat="1" ht="16.5" customHeight="1">
      <c r="A242" s="34"/>
      <c r="B242" s="35"/>
      <c r="C242" s="238" t="s">
        <v>304</v>
      </c>
      <c r="D242" s="238" t="s">
        <v>266</v>
      </c>
      <c r="E242" s="239" t="s">
        <v>1069</v>
      </c>
      <c r="F242" s="240" t="s">
        <v>1070</v>
      </c>
      <c r="G242" s="241" t="s">
        <v>152</v>
      </c>
      <c r="H242" s="242">
        <v>4</v>
      </c>
      <c r="I242" s="243"/>
      <c r="J242" s="244">
        <f>ROUND(I242*H242,2)</f>
        <v>0</v>
      </c>
      <c r="K242" s="245"/>
      <c r="L242" s="246"/>
      <c r="M242" s="247" t="s">
        <v>1</v>
      </c>
      <c r="N242" s="248" t="s">
        <v>43</v>
      </c>
      <c r="O242" s="71"/>
      <c r="P242" s="197">
        <f>O242*H242</f>
        <v>0</v>
      </c>
      <c r="Q242" s="197">
        <v>0</v>
      </c>
      <c r="R242" s="197">
        <f>Q242*H242</f>
        <v>0</v>
      </c>
      <c r="S242" s="197">
        <v>0</v>
      </c>
      <c r="T242" s="19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9" t="s">
        <v>256</v>
      </c>
      <c r="AT242" s="199" t="s">
        <v>266</v>
      </c>
      <c r="AU242" s="199" t="s">
        <v>88</v>
      </c>
      <c r="AY242" s="17" t="s">
        <v>146</v>
      </c>
      <c r="BE242" s="200">
        <f>IF(N242="základní",J242,0)</f>
        <v>0</v>
      </c>
      <c r="BF242" s="200">
        <f>IF(N242="snížená",J242,0)</f>
        <v>0</v>
      </c>
      <c r="BG242" s="200">
        <f>IF(N242="zákl. přenesená",J242,0)</f>
        <v>0</v>
      </c>
      <c r="BH242" s="200">
        <f>IF(N242="sníž. přenesená",J242,0)</f>
        <v>0</v>
      </c>
      <c r="BI242" s="200">
        <f>IF(N242="nulová",J242,0)</f>
        <v>0</v>
      </c>
      <c r="BJ242" s="17" t="s">
        <v>86</v>
      </c>
      <c r="BK242" s="200">
        <f>ROUND(I242*H242,2)</f>
        <v>0</v>
      </c>
      <c r="BL242" s="17" t="s">
        <v>197</v>
      </c>
      <c r="BM242" s="199" t="s">
        <v>449</v>
      </c>
    </row>
    <row r="243" spans="1:65" s="2" customFormat="1">
      <c r="A243" s="34"/>
      <c r="B243" s="35"/>
      <c r="C243" s="36"/>
      <c r="D243" s="201" t="s">
        <v>154</v>
      </c>
      <c r="E243" s="36"/>
      <c r="F243" s="202" t="s">
        <v>1070</v>
      </c>
      <c r="G243" s="36"/>
      <c r="H243" s="36"/>
      <c r="I243" s="203"/>
      <c r="J243" s="36"/>
      <c r="K243" s="36"/>
      <c r="L243" s="39"/>
      <c r="M243" s="204"/>
      <c r="N243" s="205"/>
      <c r="O243" s="71"/>
      <c r="P243" s="71"/>
      <c r="Q243" s="71"/>
      <c r="R243" s="71"/>
      <c r="S243" s="71"/>
      <c r="T243" s="72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154</v>
      </c>
      <c r="AU243" s="17" t="s">
        <v>88</v>
      </c>
    </row>
    <row r="244" spans="1:65" s="2" customFormat="1" ht="16.5" customHeight="1">
      <c r="A244" s="34"/>
      <c r="B244" s="35"/>
      <c r="C244" s="187" t="s">
        <v>451</v>
      </c>
      <c r="D244" s="187" t="s">
        <v>149</v>
      </c>
      <c r="E244" s="188" t="s">
        <v>1071</v>
      </c>
      <c r="F244" s="189" t="s">
        <v>1072</v>
      </c>
      <c r="G244" s="190" t="s">
        <v>152</v>
      </c>
      <c r="H244" s="191">
        <v>4</v>
      </c>
      <c r="I244" s="192"/>
      <c r="J244" s="193">
        <f>ROUND(I244*H244,2)</f>
        <v>0</v>
      </c>
      <c r="K244" s="194"/>
      <c r="L244" s="39"/>
      <c r="M244" s="195" t="s">
        <v>1</v>
      </c>
      <c r="N244" s="196" t="s">
        <v>43</v>
      </c>
      <c r="O244" s="71"/>
      <c r="P244" s="197">
        <f>O244*H244</f>
        <v>0</v>
      </c>
      <c r="Q244" s="197">
        <v>0</v>
      </c>
      <c r="R244" s="197">
        <f>Q244*H244</f>
        <v>0</v>
      </c>
      <c r="S244" s="197">
        <v>0</v>
      </c>
      <c r="T244" s="19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9" t="s">
        <v>197</v>
      </c>
      <c r="AT244" s="199" t="s">
        <v>149</v>
      </c>
      <c r="AU244" s="199" t="s">
        <v>88</v>
      </c>
      <c r="AY244" s="17" t="s">
        <v>146</v>
      </c>
      <c r="BE244" s="200">
        <f>IF(N244="základní",J244,0)</f>
        <v>0</v>
      </c>
      <c r="BF244" s="200">
        <f>IF(N244="snížená",J244,0)</f>
        <v>0</v>
      </c>
      <c r="BG244" s="200">
        <f>IF(N244="zákl. přenesená",J244,0)</f>
        <v>0</v>
      </c>
      <c r="BH244" s="200">
        <f>IF(N244="sníž. přenesená",J244,0)</f>
        <v>0</v>
      </c>
      <c r="BI244" s="200">
        <f>IF(N244="nulová",J244,0)</f>
        <v>0</v>
      </c>
      <c r="BJ244" s="17" t="s">
        <v>86</v>
      </c>
      <c r="BK244" s="200">
        <f>ROUND(I244*H244,2)</f>
        <v>0</v>
      </c>
      <c r="BL244" s="17" t="s">
        <v>197</v>
      </c>
      <c r="BM244" s="199" t="s">
        <v>454</v>
      </c>
    </row>
    <row r="245" spans="1:65" s="2" customFormat="1">
      <c r="A245" s="34"/>
      <c r="B245" s="35"/>
      <c r="C245" s="36"/>
      <c r="D245" s="201" t="s">
        <v>154</v>
      </c>
      <c r="E245" s="36"/>
      <c r="F245" s="202" t="s">
        <v>1072</v>
      </c>
      <c r="G245" s="36"/>
      <c r="H245" s="36"/>
      <c r="I245" s="203"/>
      <c r="J245" s="36"/>
      <c r="K245" s="36"/>
      <c r="L245" s="39"/>
      <c r="M245" s="204"/>
      <c r="N245" s="205"/>
      <c r="O245" s="71"/>
      <c r="P245" s="71"/>
      <c r="Q245" s="71"/>
      <c r="R245" s="71"/>
      <c r="S245" s="71"/>
      <c r="T245" s="72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154</v>
      </c>
      <c r="AU245" s="17" t="s">
        <v>88</v>
      </c>
    </row>
    <row r="246" spans="1:65" s="2" customFormat="1" ht="16.5" customHeight="1">
      <c r="A246" s="34"/>
      <c r="B246" s="35"/>
      <c r="C246" s="238" t="s">
        <v>309</v>
      </c>
      <c r="D246" s="238" t="s">
        <v>266</v>
      </c>
      <c r="E246" s="239" t="s">
        <v>1073</v>
      </c>
      <c r="F246" s="240" t="s">
        <v>1074</v>
      </c>
      <c r="G246" s="241" t="s">
        <v>152</v>
      </c>
      <c r="H246" s="242">
        <v>3</v>
      </c>
      <c r="I246" s="243"/>
      <c r="J246" s="244">
        <f>ROUND(I246*H246,2)</f>
        <v>0</v>
      </c>
      <c r="K246" s="245"/>
      <c r="L246" s="246"/>
      <c r="M246" s="247" t="s">
        <v>1</v>
      </c>
      <c r="N246" s="248" t="s">
        <v>43</v>
      </c>
      <c r="O246" s="71"/>
      <c r="P246" s="197">
        <f>O246*H246</f>
        <v>0</v>
      </c>
      <c r="Q246" s="197">
        <v>0</v>
      </c>
      <c r="R246" s="197">
        <f>Q246*H246</f>
        <v>0</v>
      </c>
      <c r="S246" s="197">
        <v>0</v>
      </c>
      <c r="T246" s="19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9" t="s">
        <v>256</v>
      </c>
      <c r="AT246" s="199" t="s">
        <v>266</v>
      </c>
      <c r="AU246" s="199" t="s">
        <v>88</v>
      </c>
      <c r="AY246" s="17" t="s">
        <v>146</v>
      </c>
      <c r="BE246" s="200">
        <f>IF(N246="základní",J246,0)</f>
        <v>0</v>
      </c>
      <c r="BF246" s="200">
        <f>IF(N246="snížená",J246,0)</f>
        <v>0</v>
      </c>
      <c r="BG246" s="200">
        <f>IF(N246="zákl. přenesená",J246,0)</f>
        <v>0</v>
      </c>
      <c r="BH246" s="200">
        <f>IF(N246="sníž. přenesená",J246,0)</f>
        <v>0</v>
      </c>
      <c r="BI246" s="200">
        <f>IF(N246="nulová",J246,0)</f>
        <v>0</v>
      </c>
      <c r="BJ246" s="17" t="s">
        <v>86</v>
      </c>
      <c r="BK246" s="200">
        <f>ROUND(I246*H246,2)</f>
        <v>0</v>
      </c>
      <c r="BL246" s="17" t="s">
        <v>197</v>
      </c>
      <c r="BM246" s="199" t="s">
        <v>458</v>
      </c>
    </row>
    <row r="247" spans="1:65" s="2" customFormat="1">
      <c r="A247" s="34"/>
      <c r="B247" s="35"/>
      <c r="C247" s="36"/>
      <c r="D247" s="201" t="s">
        <v>154</v>
      </c>
      <c r="E247" s="36"/>
      <c r="F247" s="202" t="s">
        <v>1074</v>
      </c>
      <c r="G247" s="36"/>
      <c r="H247" s="36"/>
      <c r="I247" s="203"/>
      <c r="J247" s="36"/>
      <c r="K247" s="36"/>
      <c r="L247" s="39"/>
      <c r="M247" s="204"/>
      <c r="N247" s="205"/>
      <c r="O247" s="71"/>
      <c r="P247" s="71"/>
      <c r="Q247" s="71"/>
      <c r="R247" s="71"/>
      <c r="S247" s="71"/>
      <c r="T247" s="72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154</v>
      </c>
      <c r="AU247" s="17" t="s">
        <v>88</v>
      </c>
    </row>
    <row r="248" spans="1:65" s="2" customFormat="1" ht="16.5" customHeight="1">
      <c r="A248" s="34"/>
      <c r="B248" s="35"/>
      <c r="C248" s="238" t="s">
        <v>459</v>
      </c>
      <c r="D248" s="238" t="s">
        <v>266</v>
      </c>
      <c r="E248" s="239" t="s">
        <v>1075</v>
      </c>
      <c r="F248" s="240" t="s">
        <v>1076</v>
      </c>
      <c r="G248" s="241" t="s">
        <v>152</v>
      </c>
      <c r="H248" s="242">
        <v>1</v>
      </c>
      <c r="I248" s="243"/>
      <c r="J248" s="244">
        <f>ROUND(I248*H248,2)</f>
        <v>0</v>
      </c>
      <c r="K248" s="245"/>
      <c r="L248" s="246"/>
      <c r="M248" s="247" t="s">
        <v>1</v>
      </c>
      <c r="N248" s="248" t="s">
        <v>43</v>
      </c>
      <c r="O248" s="71"/>
      <c r="P248" s="197">
        <f>O248*H248</f>
        <v>0</v>
      </c>
      <c r="Q248" s="197">
        <v>0</v>
      </c>
      <c r="R248" s="197">
        <f>Q248*H248</f>
        <v>0</v>
      </c>
      <c r="S248" s="197">
        <v>0</v>
      </c>
      <c r="T248" s="19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9" t="s">
        <v>256</v>
      </c>
      <c r="AT248" s="199" t="s">
        <v>266</v>
      </c>
      <c r="AU248" s="199" t="s">
        <v>88</v>
      </c>
      <c r="AY248" s="17" t="s">
        <v>146</v>
      </c>
      <c r="BE248" s="200">
        <f>IF(N248="základní",J248,0)</f>
        <v>0</v>
      </c>
      <c r="BF248" s="200">
        <f>IF(N248="snížená",J248,0)</f>
        <v>0</v>
      </c>
      <c r="BG248" s="200">
        <f>IF(N248="zákl. přenesená",J248,0)</f>
        <v>0</v>
      </c>
      <c r="BH248" s="200">
        <f>IF(N248="sníž. přenesená",J248,0)</f>
        <v>0</v>
      </c>
      <c r="BI248" s="200">
        <f>IF(N248="nulová",J248,0)</f>
        <v>0</v>
      </c>
      <c r="BJ248" s="17" t="s">
        <v>86</v>
      </c>
      <c r="BK248" s="200">
        <f>ROUND(I248*H248,2)</f>
        <v>0</v>
      </c>
      <c r="BL248" s="17" t="s">
        <v>197</v>
      </c>
      <c r="BM248" s="199" t="s">
        <v>462</v>
      </c>
    </row>
    <row r="249" spans="1:65" s="2" customFormat="1">
      <c r="A249" s="34"/>
      <c r="B249" s="35"/>
      <c r="C249" s="36"/>
      <c r="D249" s="201" t="s">
        <v>154</v>
      </c>
      <c r="E249" s="36"/>
      <c r="F249" s="202" t="s">
        <v>1076</v>
      </c>
      <c r="G249" s="36"/>
      <c r="H249" s="36"/>
      <c r="I249" s="203"/>
      <c r="J249" s="36"/>
      <c r="K249" s="36"/>
      <c r="L249" s="39"/>
      <c r="M249" s="204"/>
      <c r="N249" s="205"/>
      <c r="O249" s="71"/>
      <c r="P249" s="71"/>
      <c r="Q249" s="71"/>
      <c r="R249" s="71"/>
      <c r="S249" s="71"/>
      <c r="T249" s="72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154</v>
      </c>
      <c r="AU249" s="17" t="s">
        <v>88</v>
      </c>
    </row>
    <row r="250" spans="1:65" s="2" customFormat="1" ht="21.75" customHeight="1">
      <c r="A250" s="34"/>
      <c r="B250" s="35"/>
      <c r="C250" s="187" t="s">
        <v>313</v>
      </c>
      <c r="D250" s="187" t="s">
        <v>149</v>
      </c>
      <c r="E250" s="188" t="s">
        <v>1077</v>
      </c>
      <c r="F250" s="189" t="s">
        <v>1078</v>
      </c>
      <c r="G250" s="190" t="s">
        <v>152</v>
      </c>
      <c r="H250" s="191">
        <v>1</v>
      </c>
      <c r="I250" s="192"/>
      <c r="J250" s="193">
        <f>ROUND(I250*H250,2)</f>
        <v>0</v>
      </c>
      <c r="K250" s="194"/>
      <c r="L250" s="39"/>
      <c r="M250" s="195" t="s">
        <v>1</v>
      </c>
      <c r="N250" s="196" t="s">
        <v>43</v>
      </c>
      <c r="O250" s="71"/>
      <c r="P250" s="197">
        <f>O250*H250</f>
        <v>0</v>
      </c>
      <c r="Q250" s="197">
        <v>0</v>
      </c>
      <c r="R250" s="197">
        <f>Q250*H250</f>
        <v>0</v>
      </c>
      <c r="S250" s="197">
        <v>0</v>
      </c>
      <c r="T250" s="19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9" t="s">
        <v>197</v>
      </c>
      <c r="AT250" s="199" t="s">
        <v>149</v>
      </c>
      <c r="AU250" s="199" t="s">
        <v>88</v>
      </c>
      <c r="AY250" s="17" t="s">
        <v>146</v>
      </c>
      <c r="BE250" s="200">
        <f>IF(N250="základní",J250,0)</f>
        <v>0</v>
      </c>
      <c r="BF250" s="200">
        <f>IF(N250="snížená",J250,0)</f>
        <v>0</v>
      </c>
      <c r="BG250" s="200">
        <f>IF(N250="zákl. přenesená",J250,0)</f>
        <v>0</v>
      </c>
      <c r="BH250" s="200">
        <f>IF(N250="sníž. přenesená",J250,0)</f>
        <v>0</v>
      </c>
      <c r="BI250" s="200">
        <f>IF(N250="nulová",J250,0)</f>
        <v>0</v>
      </c>
      <c r="BJ250" s="17" t="s">
        <v>86</v>
      </c>
      <c r="BK250" s="200">
        <f>ROUND(I250*H250,2)</f>
        <v>0</v>
      </c>
      <c r="BL250" s="17" t="s">
        <v>197</v>
      </c>
      <c r="BM250" s="199" t="s">
        <v>467</v>
      </c>
    </row>
    <row r="251" spans="1:65" s="2" customFormat="1">
      <c r="A251" s="34"/>
      <c r="B251" s="35"/>
      <c r="C251" s="36"/>
      <c r="D251" s="201" t="s">
        <v>154</v>
      </c>
      <c r="E251" s="36"/>
      <c r="F251" s="202" t="s">
        <v>1078</v>
      </c>
      <c r="G251" s="36"/>
      <c r="H251" s="36"/>
      <c r="I251" s="203"/>
      <c r="J251" s="36"/>
      <c r="K251" s="36"/>
      <c r="L251" s="39"/>
      <c r="M251" s="204"/>
      <c r="N251" s="205"/>
      <c r="O251" s="71"/>
      <c r="P251" s="71"/>
      <c r="Q251" s="71"/>
      <c r="R251" s="71"/>
      <c r="S251" s="71"/>
      <c r="T251" s="72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154</v>
      </c>
      <c r="AU251" s="17" t="s">
        <v>88</v>
      </c>
    </row>
    <row r="252" spans="1:65" s="2" customFormat="1" ht="16.5" customHeight="1">
      <c r="A252" s="34"/>
      <c r="B252" s="35"/>
      <c r="C252" s="238" t="s">
        <v>468</v>
      </c>
      <c r="D252" s="238" t="s">
        <v>266</v>
      </c>
      <c r="E252" s="239" t="s">
        <v>1079</v>
      </c>
      <c r="F252" s="240" t="s">
        <v>1080</v>
      </c>
      <c r="G252" s="241" t="s">
        <v>152</v>
      </c>
      <c r="H252" s="242">
        <v>1</v>
      </c>
      <c r="I252" s="243"/>
      <c r="J252" s="244">
        <f>ROUND(I252*H252,2)</f>
        <v>0</v>
      </c>
      <c r="K252" s="245"/>
      <c r="L252" s="246"/>
      <c r="M252" s="247" t="s">
        <v>1</v>
      </c>
      <c r="N252" s="248" t="s">
        <v>43</v>
      </c>
      <c r="O252" s="71"/>
      <c r="P252" s="197">
        <f>O252*H252</f>
        <v>0</v>
      </c>
      <c r="Q252" s="197">
        <v>0</v>
      </c>
      <c r="R252" s="197">
        <f>Q252*H252</f>
        <v>0</v>
      </c>
      <c r="S252" s="197">
        <v>0</v>
      </c>
      <c r="T252" s="19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9" t="s">
        <v>256</v>
      </c>
      <c r="AT252" s="199" t="s">
        <v>266</v>
      </c>
      <c r="AU252" s="199" t="s">
        <v>88</v>
      </c>
      <c r="AY252" s="17" t="s">
        <v>146</v>
      </c>
      <c r="BE252" s="200">
        <f>IF(N252="základní",J252,0)</f>
        <v>0</v>
      </c>
      <c r="BF252" s="200">
        <f>IF(N252="snížená",J252,0)</f>
        <v>0</v>
      </c>
      <c r="BG252" s="200">
        <f>IF(N252="zákl. přenesená",J252,0)</f>
        <v>0</v>
      </c>
      <c r="BH252" s="200">
        <f>IF(N252="sníž. přenesená",J252,0)</f>
        <v>0</v>
      </c>
      <c r="BI252" s="200">
        <f>IF(N252="nulová",J252,0)</f>
        <v>0</v>
      </c>
      <c r="BJ252" s="17" t="s">
        <v>86</v>
      </c>
      <c r="BK252" s="200">
        <f>ROUND(I252*H252,2)</f>
        <v>0</v>
      </c>
      <c r="BL252" s="17" t="s">
        <v>197</v>
      </c>
      <c r="BM252" s="199" t="s">
        <v>471</v>
      </c>
    </row>
    <row r="253" spans="1:65" s="2" customFormat="1">
      <c r="A253" s="34"/>
      <c r="B253" s="35"/>
      <c r="C253" s="36"/>
      <c r="D253" s="201" t="s">
        <v>154</v>
      </c>
      <c r="E253" s="36"/>
      <c r="F253" s="202" t="s">
        <v>1080</v>
      </c>
      <c r="G253" s="36"/>
      <c r="H253" s="36"/>
      <c r="I253" s="203"/>
      <c r="J253" s="36"/>
      <c r="K253" s="36"/>
      <c r="L253" s="39"/>
      <c r="M253" s="204"/>
      <c r="N253" s="205"/>
      <c r="O253" s="71"/>
      <c r="P253" s="71"/>
      <c r="Q253" s="71"/>
      <c r="R253" s="71"/>
      <c r="S253" s="71"/>
      <c r="T253" s="72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154</v>
      </c>
      <c r="AU253" s="17" t="s">
        <v>88</v>
      </c>
    </row>
    <row r="254" spans="1:65" s="2" customFormat="1" ht="16.5" customHeight="1">
      <c r="A254" s="34"/>
      <c r="B254" s="35"/>
      <c r="C254" s="187" t="s">
        <v>318</v>
      </c>
      <c r="D254" s="187" t="s">
        <v>149</v>
      </c>
      <c r="E254" s="188" t="s">
        <v>1081</v>
      </c>
      <c r="F254" s="189" t="s">
        <v>1082</v>
      </c>
      <c r="G254" s="190" t="s">
        <v>956</v>
      </c>
      <c r="H254" s="191">
        <v>1</v>
      </c>
      <c r="I254" s="192"/>
      <c r="J254" s="193">
        <f>ROUND(I254*H254,2)</f>
        <v>0</v>
      </c>
      <c r="K254" s="194"/>
      <c r="L254" s="39"/>
      <c r="M254" s="195" t="s">
        <v>1</v>
      </c>
      <c r="N254" s="196" t="s">
        <v>43</v>
      </c>
      <c r="O254" s="71"/>
      <c r="P254" s="197">
        <f>O254*H254</f>
        <v>0</v>
      </c>
      <c r="Q254" s="197">
        <v>0</v>
      </c>
      <c r="R254" s="197">
        <f>Q254*H254</f>
        <v>0</v>
      </c>
      <c r="S254" s="197">
        <v>0</v>
      </c>
      <c r="T254" s="19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9" t="s">
        <v>197</v>
      </c>
      <c r="AT254" s="199" t="s">
        <v>149</v>
      </c>
      <c r="AU254" s="199" t="s">
        <v>88</v>
      </c>
      <c r="AY254" s="17" t="s">
        <v>146</v>
      </c>
      <c r="BE254" s="200">
        <f>IF(N254="základní",J254,0)</f>
        <v>0</v>
      </c>
      <c r="BF254" s="200">
        <f>IF(N254="snížená",J254,0)</f>
        <v>0</v>
      </c>
      <c r="BG254" s="200">
        <f>IF(N254="zákl. přenesená",J254,0)</f>
        <v>0</v>
      </c>
      <c r="BH254" s="200">
        <f>IF(N254="sníž. přenesená",J254,0)</f>
        <v>0</v>
      </c>
      <c r="BI254" s="200">
        <f>IF(N254="nulová",J254,0)</f>
        <v>0</v>
      </c>
      <c r="BJ254" s="17" t="s">
        <v>86</v>
      </c>
      <c r="BK254" s="200">
        <f>ROUND(I254*H254,2)</f>
        <v>0</v>
      </c>
      <c r="BL254" s="17" t="s">
        <v>197</v>
      </c>
      <c r="BM254" s="199" t="s">
        <v>474</v>
      </c>
    </row>
    <row r="255" spans="1:65" s="2" customFormat="1">
      <c r="A255" s="34"/>
      <c r="B255" s="35"/>
      <c r="C255" s="36"/>
      <c r="D255" s="201" t="s">
        <v>154</v>
      </c>
      <c r="E255" s="36"/>
      <c r="F255" s="202" t="s">
        <v>1082</v>
      </c>
      <c r="G255" s="36"/>
      <c r="H255" s="36"/>
      <c r="I255" s="203"/>
      <c r="J255" s="36"/>
      <c r="K255" s="36"/>
      <c r="L255" s="39"/>
      <c r="M255" s="204"/>
      <c r="N255" s="205"/>
      <c r="O255" s="71"/>
      <c r="P255" s="71"/>
      <c r="Q255" s="71"/>
      <c r="R255" s="71"/>
      <c r="S255" s="71"/>
      <c r="T255" s="72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154</v>
      </c>
      <c r="AU255" s="17" t="s">
        <v>88</v>
      </c>
    </row>
    <row r="256" spans="1:65" s="2" customFormat="1" ht="19.5">
      <c r="A256" s="34"/>
      <c r="B256" s="35"/>
      <c r="C256" s="36"/>
      <c r="D256" s="201" t="s">
        <v>347</v>
      </c>
      <c r="E256" s="36"/>
      <c r="F256" s="249" t="s">
        <v>1083</v>
      </c>
      <c r="G256" s="36"/>
      <c r="H256" s="36"/>
      <c r="I256" s="203"/>
      <c r="J256" s="36"/>
      <c r="K256" s="36"/>
      <c r="L256" s="39"/>
      <c r="M256" s="204"/>
      <c r="N256" s="205"/>
      <c r="O256" s="71"/>
      <c r="P256" s="71"/>
      <c r="Q256" s="71"/>
      <c r="R256" s="71"/>
      <c r="S256" s="71"/>
      <c r="T256" s="72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7" t="s">
        <v>347</v>
      </c>
      <c r="AU256" s="17" t="s">
        <v>88</v>
      </c>
    </row>
    <row r="257" spans="1:65" s="2" customFormat="1" ht="24.2" customHeight="1">
      <c r="A257" s="34"/>
      <c r="B257" s="35"/>
      <c r="C257" s="187" t="s">
        <v>476</v>
      </c>
      <c r="D257" s="187" t="s">
        <v>149</v>
      </c>
      <c r="E257" s="188" t="s">
        <v>1084</v>
      </c>
      <c r="F257" s="189" t="s">
        <v>1085</v>
      </c>
      <c r="G257" s="190" t="s">
        <v>163</v>
      </c>
      <c r="H257" s="191">
        <v>0.04</v>
      </c>
      <c r="I257" s="192"/>
      <c r="J257" s="193">
        <f>ROUND(I257*H257,2)</f>
        <v>0</v>
      </c>
      <c r="K257" s="194"/>
      <c r="L257" s="39"/>
      <c r="M257" s="195" t="s">
        <v>1</v>
      </c>
      <c r="N257" s="196" t="s">
        <v>43</v>
      </c>
      <c r="O257" s="71"/>
      <c r="P257" s="197">
        <f>O257*H257</f>
        <v>0</v>
      </c>
      <c r="Q257" s="197">
        <v>0</v>
      </c>
      <c r="R257" s="197">
        <f>Q257*H257</f>
        <v>0</v>
      </c>
      <c r="S257" s="197">
        <v>0</v>
      </c>
      <c r="T257" s="19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9" t="s">
        <v>197</v>
      </c>
      <c r="AT257" s="199" t="s">
        <v>149</v>
      </c>
      <c r="AU257" s="199" t="s">
        <v>88</v>
      </c>
      <c r="AY257" s="17" t="s">
        <v>146</v>
      </c>
      <c r="BE257" s="200">
        <f>IF(N257="základní",J257,0)</f>
        <v>0</v>
      </c>
      <c r="BF257" s="200">
        <f>IF(N257="snížená",J257,0)</f>
        <v>0</v>
      </c>
      <c r="BG257" s="200">
        <f>IF(N257="zákl. přenesená",J257,0)</f>
        <v>0</v>
      </c>
      <c r="BH257" s="200">
        <f>IF(N257="sníž. přenesená",J257,0)</f>
        <v>0</v>
      </c>
      <c r="BI257" s="200">
        <f>IF(N257="nulová",J257,0)</f>
        <v>0</v>
      </c>
      <c r="BJ257" s="17" t="s">
        <v>86</v>
      </c>
      <c r="BK257" s="200">
        <f>ROUND(I257*H257,2)</f>
        <v>0</v>
      </c>
      <c r="BL257" s="17" t="s">
        <v>197</v>
      </c>
      <c r="BM257" s="199" t="s">
        <v>479</v>
      </c>
    </row>
    <row r="258" spans="1:65" s="2" customFormat="1" ht="19.5">
      <c r="A258" s="34"/>
      <c r="B258" s="35"/>
      <c r="C258" s="36"/>
      <c r="D258" s="201" t="s">
        <v>154</v>
      </c>
      <c r="E258" s="36"/>
      <c r="F258" s="202" t="s">
        <v>1085</v>
      </c>
      <c r="G258" s="36"/>
      <c r="H258" s="36"/>
      <c r="I258" s="203"/>
      <c r="J258" s="36"/>
      <c r="K258" s="36"/>
      <c r="L258" s="39"/>
      <c r="M258" s="204"/>
      <c r="N258" s="205"/>
      <c r="O258" s="71"/>
      <c r="P258" s="71"/>
      <c r="Q258" s="71"/>
      <c r="R258" s="71"/>
      <c r="S258" s="71"/>
      <c r="T258" s="72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154</v>
      </c>
      <c r="AU258" s="17" t="s">
        <v>88</v>
      </c>
    </row>
    <row r="259" spans="1:65" s="13" customFormat="1">
      <c r="B259" s="206"/>
      <c r="C259" s="207"/>
      <c r="D259" s="201" t="s">
        <v>155</v>
      </c>
      <c r="E259" s="208" t="s">
        <v>1</v>
      </c>
      <c r="F259" s="209" t="s">
        <v>1086</v>
      </c>
      <c r="G259" s="207"/>
      <c r="H259" s="210">
        <v>4.0000000000000008E-2</v>
      </c>
      <c r="I259" s="211"/>
      <c r="J259" s="207"/>
      <c r="K259" s="207"/>
      <c r="L259" s="212"/>
      <c r="M259" s="213"/>
      <c r="N259" s="214"/>
      <c r="O259" s="214"/>
      <c r="P259" s="214"/>
      <c r="Q259" s="214"/>
      <c r="R259" s="214"/>
      <c r="S259" s="214"/>
      <c r="T259" s="215"/>
      <c r="AT259" s="216" t="s">
        <v>155</v>
      </c>
      <c r="AU259" s="216" t="s">
        <v>88</v>
      </c>
      <c r="AV259" s="13" t="s">
        <v>88</v>
      </c>
      <c r="AW259" s="13" t="s">
        <v>35</v>
      </c>
      <c r="AX259" s="13" t="s">
        <v>78</v>
      </c>
      <c r="AY259" s="216" t="s">
        <v>146</v>
      </c>
    </row>
    <row r="260" spans="1:65" s="14" customFormat="1">
      <c r="B260" s="217"/>
      <c r="C260" s="218"/>
      <c r="D260" s="201" t="s">
        <v>155</v>
      </c>
      <c r="E260" s="219" t="s">
        <v>1</v>
      </c>
      <c r="F260" s="220" t="s">
        <v>157</v>
      </c>
      <c r="G260" s="218"/>
      <c r="H260" s="221">
        <v>4.0000000000000008E-2</v>
      </c>
      <c r="I260" s="222"/>
      <c r="J260" s="218"/>
      <c r="K260" s="218"/>
      <c r="L260" s="223"/>
      <c r="M260" s="224"/>
      <c r="N260" s="225"/>
      <c r="O260" s="225"/>
      <c r="P260" s="225"/>
      <c r="Q260" s="225"/>
      <c r="R260" s="225"/>
      <c r="S260" s="225"/>
      <c r="T260" s="226"/>
      <c r="AT260" s="227" t="s">
        <v>155</v>
      </c>
      <c r="AU260" s="227" t="s">
        <v>88</v>
      </c>
      <c r="AV260" s="14" t="s">
        <v>153</v>
      </c>
      <c r="AW260" s="14" t="s">
        <v>35</v>
      </c>
      <c r="AX260" s="14" t="s">
        <v>86</v>
      </c>
      <c r="AY260" s="227" t="s">
        <v>146</v>
      </c>
    </row>
    <row r="261" spans="1:65" s="2" customFormat="1" ht="24.2" customHeight="1">
      <c r="A261" s="34"/>
      <c r="B261" s="35"/>
      <c r="C261" s="187" t="s">
        <v>322</v>
      </c>
      <c r="D261" s="187" t="s">
        <v>149</v>
      </c>
      <c r="E261" s="188" t="s">
        <v>1087</v>
      </c>
      <c r="F261" s="189" t="s">
        <v>1088</v>
      </c>
      <c r="G261" s="190" t="s">
        <v>205</v>
      </c>
      <c r="H261" s="191">
        <v>0.214</v>
      </c>
      <c r="I261" s="192"/>
      <c r="J261" s="193">
        <f>ROUND(I261*H261,2)</f>
        <v>0</v>
      </c>
      <c r="K261" s="194"/>
      <c r="L261" s="39"/>
      <c r="M261" s="195" t="s">
        <v>1</v>
      </c>
      <c r="N261" s="196" t="s">
        <v>43</v>
      </c>
      <c r="O261" s="71"/>
      <c r="P261" s="197">
        <f>O261*H261</f>
        <v>0</v>
      </c>
      <c r="Q261" s="197">
        <v>0</v>
      </c>
      <c r="R261" s="197">
        <f>Q261*H261</f>
        <v>0</v>
      </c>
      <c r="S261" s="197">
        <v>0</v>
      </c>
      <c r="T261" s="19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9" t="s">
        <v>197</v>
      </c>
      <c r="AT261" s="199" t="s">
        <v>149</v>
      </c>
      <c r="AU261" s="199" t="s">
        <v>88</v>
      </c>
      <c r="AY261" s="17" t="s">
        <v>146</v>
      </c>
      <c r="BE261" s="200">
        <f>IF(N261="základní",J261,0)</f>
        <v>0</v>
      </c>
      <c r="BF261" s="200">
        <f>IF(N261="snížená",J261,0)</f>
        <v>0</v>
      </c>
      <c r="BG261" s="200">
        <f>IF(N261="zákl. přenesená",J261,0)</f>
        <v>0</v>
      </c>
      <c r="BH261" s="200">
        <f>IF(N261="sníž. přenesená",J261,0)</f>
        <v>0</v>
      </c>
      <c r="BI261" s="200">
        <f>IF(N261="nulová",J261,0)</f>
        <v>0</v>
      </c>
      <c r="BJ261" s="17" t="s">
        <v>86</v>
      </c>
      <c r="BK261" s="200">
        <f>ROUND(I261*H261,2)</f>
        <v>0</v>
      </c>
      <c r="BL261" s="17" t="s">
        <v>197</v>
      </c>
      <c r="BM261" s="199" t="s">
        <v>482</v>
      </c>
    </row>
    <row r="262" spans="1:65" s="2" customFormat="1" ht="19.5">
      <c r="A262" s="34"/>
      <c r="B262" s="35"/>
      <c r="C262" s="36"/>
      <c r="D262" s="201" t="s">
        <v>154</v>
      </c>
      <c r="E262" s="36"/>
      <c r="F262" s="202" t="s">
        <v>1088</v>
      </c>
      <c r="G262" s="36"/>
      <c r="H262" s="36"/>
      <c r="I262" s="203"/>
      <c r="J262" s="36"/>
      <c r="K262" s="36"/>
      <c r="L262" s="39"/>
      <c r="M262" s="204"/>
      <c r="N262" s="205"/>
      <c r="O262" s="71"/>
      <c r="P262" s="71"/>
      <c r="Q262" s="71"/>
      <c r="R262" s="71"/>
      <c r="S262" s="71"/>
      <c r="T262" s="72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154</v>
      </c>
      <c r="AU262" s="17" t="s">
        <v>88</v>
      </c>
    </row>
    <row r="263" spans="1:65" s="2" customFormat="1" ht="24.2" customHeight="1">
      <c r="A263" s="34"/>
      <c r="B263" s="35"/>
      <c r="C263" s="187" t="s">
        <v>485</v>
      </c>
      <c r="D263" s="187" t="s">
        <v>149</v>
      </c>
      <c r="E263" s="188" t="s">
        <v>1089</v>
      </c>
      <c r="F263" s="189" t="s">
        <v>1090</v>
      </c>
      <c r="G263" s="190" t="s">
        <v>205</v>
      </c>
      <c r="H263" s="191">
        <v>0.214</v>
      </c>
      <c r="I263" s="192"/>
      <c r="J263" s="193">
        <f>ROUND(I263*H263,2)</f>
        <v>0</v>
      </c>
      <c r="K263" s="194"/>
      <c r="L263" s="39"/>
      <c r="M263" s="195" t="s">
        <v>1</v>
      </c>
      <c r="N263" s="196" t="s">
        <v>43</v>
      </c>
      <c r="O263" s="71"/>
      <c r="P263" s="197">
        <f>O263*H263</f>
        <v>0</v>
      </c>
      <c r="Q263" s="197">
        <v>0</v>
      </c>
      <c r="R263" s="197">
        <f>Q263*H263</f>
        <v>0</v>
      </c>
      <c r="S263" s="197">
        <v>0</v>
      </c>
      <c r="T263" s="19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9" t="s">
        <v>197</v>
      </c>
      <c r="AT263" s="199" t="s">
        <v>149</v>
      </c>
      <c r="AU263" s="199" t="s">
        <v>88</v>
      </c>
      <c r="AY263" s="17" t="s">
        <v>146</v>
      </c>
      <c r="BE263" s="200">
        <f>IF(N263="základní",J263,0)</f>
        <v>0</v>
      </c>
      <c r="BF263" s="200">
        <f>IF(N263="snížená",J263,0)</f>
        <v>0</v>
      </c>
      <c r="BG263" s="200">
        <f>IF(N263="zákl. přenesená",J263,0)</f>
        <v>0</v>
      </c>
      <c r="BH263" s="200">
        <f>IF(N263="sníž. přenesená",J263,0)</f>
        <v>0</v>
      </c>
      <c r="BI263" s="200">
        <f>IF(N263="nulová",J263,0)</f>
        <v>0</v>
      </c>
      <c r="BJ263" s="17" t="s">
        <v>86</v>
      </c>
      <c r="BK263" s="200">
        <f>ROUND(I263*H263,2)</f>
        <v>0</v>
      </c>
      <c r="BL263" s="17" t="s">
        <v>197</v>
      </c>
      <c r="BM263" s="199" t="s">
        <v>488</v>
      </c>
    </row>
    <row r="264" spans="1:65" s="2" customFormat="1" ht="19.5">
      <c r="A264" s="34"/>
      <c r="B264" s="35"/>
      <c r="C264" s="36"/>
      <c r="D264" s="201" t="s">
        <v>154</v>
      </c>
      <c r="E264" s="36"/>
      <c r="F264" s="202" t="s">
        <v>1090</v>
      </c>
      <c r="G264" s="36"/>
      <c r="H264" s="36"/>
      <c r="I264" s="203"/>
      <c r="J264" s="36"/>
      <c r="K264" s="36"/>
      <c r="L264" s="39"/>
      <c r="M264" s="204"/>
      <c r="N264" s="205"/>
      <c r="O264" s="71"/>
      <c r="P264" s="71"/>
      <c r="Q264" s="71"/>
      <c r="R264" s="71"/>
      <c r="S264" s="71"/>
      <c r="T264" s="72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154</v>
      </c>
      <c r="AU264" s="17" t="s">
        <v>88</v>
      </c>
    </row>
    <row r="265" spans="1:65" s="12" customFormat="1" ht="25.9" customHeight="1">
      <c r="B265" s="171"/>
      <c r="C265" s="172"/>
      <c r="D265" s="173" t="s">
        <v>77</v>
      </c>
      <c r="E265" s="174" t="s">
        <v>950</v>
      </c>
      <c r="F265" s="174" t="s">
        <v>951</v>
      </c>
      <c r="G265" s="172"/>
      <c r="H265" s="172"/>
      <c r="I265" s="175"/>
      <c r="J265" s="176">
        <f>BK265</f>
        <v>0</v>
      </c>
      <c r="K265" s="172"/>
      <c r="L265" s="177"/>
      <c r="M265" s="178"/>
      <c r="N265" s="179"/>
      <c r="O265" s="179"/>
      <c r="P265" s="180">
        <f>P266+P270+P273+P276+P279+P282</f>
        <v>0</v>
      </c>
      <c r="Q265" s="179"/>
      <c r="R265" s="180">
        <f>R266+R270+R273+R276+R279+R282</f>
        <v>0</v>
      </c>
      <c r="S265" s="179"/>
      <c r="T265" s="181">
        <f>T266+T270+T273+T276+T279+T282</f>
        <v>0</v>
      </c>
      <c r="AR265" s="182" t="s">
        <v>177</v>
      </c>
      <c r="AT265" s="183" t="s">
        <v>77</v>
      </c>
      <c r="AU265" s="183" t="s">
        <v>78</v>
      </c>
      <c r="AY265" s="182" t="s">
        <v>146</v>
      </c>
      <c r="BK265" s="184">
        <f>BK266+BK270+BK273+BK276+BK279+BK282</f>
        <v>0</v>
      </c>
    </row>
    <row r="266" spans="1:65" s="12" customFormat="1" ht="22.9" customHeight="1">
      <c r="B266" s="171"/>
      <c r="C266" s="172"/>
      <c r="D266" s="173" t="s">
        <v>77</v>
      </c>
      <c r="E266" s="185" t="s">
        <v>952</v>
      </c>
      <c r="F266" s="185" t="s">
        <v>953</v>
      </c>
      <c r="G266" s="172"/>
      <c r="H266" s="172"/>
      <c r="I266" s="175"/>
      <c r="J266" s="186">
        <f>BK266</f>
        <v>0</v>
      </c>
      <c r="K266" s="172"/>
      <c r="L266" s="177"/>
      <c r="M266" s="178"/>
      <c r="N266" s="179"/>
      <c r="O266" s="179"/>
      <c r="P266" s="180">
        <f>SUM(P267:P269)</f>
        <v>0</v>
      </c>
      <c r="Q266" s="179"/>
      <c r="R266" s="180">
        <f>SUM(R267:R269)</f>
        <v>0</v>
      </c>
      <c r="S266" s="179"/>
      <c r="T266" s="181">
        <f>SUM(T267:T269)</f>
        <v>0</v>
      </c>
      <c r="AR266" s="182" t="s">
        <v>177</v>
      </c>
      <c r="AT266" s="183" t="s">
        <v>77</v>
      </c>
      <c r="AU266" s="183" t="s">
        <v>86</v>
      </c>
      <c r="AY266" s="182" t="s">
        <v>146</v>
      </c>
      <c r="BK266" s="184">
        <f>SUM(BK267:BK269)</f>
        <v>0</v>
      </c>
    </row>
    <row r="267" spans="1:65" s="2" customFormat="1" ht="16.5" customHeight="1">
      <c r="A267" s="34"/>
      <c r="B267" s="35"/>
      <c r="C267" s="187" t="s">
        <v>327</v>
      </c>
      <c r="D267" s="187" t="s">
        <v>149</v>
      </c>
      <c r="E267" s="188" t="s">
        <v>954</v>
      </c>
      <c r="F267" s="189" t="s">
        <v>955</v>
      </c>
      <c r="G267" s="190" t="s">
        <v>956</v>
      </c>
      <c r="H267" s="191">
        <v>1</v>
      </c>
      <c r="I267" s="192"/>
      <c r="J267" s="193">
        <f>ROUND(I267*H267,2)</f>
        <v>0</v>
      </c>
      <c r="K267" s="194"/>
      <c r="L267" s="39"/>
      <c r="M267" s="195" t="s">
        <v>1</v>
      </c>
      <c r="N267" s="196" t="s">
        <v>43</v>
      </c>
      <c r="O267" s="71"/>
      <c r="P267" s="197">
        <f>O267*H267</f>
        <v>0</v>
      </c>
      <c r="Q267" s="197">
        <v>0</v>
      </c>
      <c r="R267" s="197">
        <f>Q267*H267</f>
        <v>0</v>
      </c>
      <c r="S267" s="197">
        <v>0</v>
      </c>
      <c r="T267" s="19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9" t="s">
        <v>153</v>
      </c>
      <c r="AT267" s="199" t="s">
        <v>149</v>
      </c>
      <c r="AU267" s="199" t="s">
        <v>88</v>
      </c>
      <c r="AY267" s="17" t="s">
        <v>146</v>
      </c>
      <c r="BE267" s="200">
        <f>IF(N267="základní",J267,0)</f>
        <v>0</v>
      </c>
      <c r="BF267" s="200">
        <f>IF(N267="snížená",J267,0)</f>
        <v>0</v>
      </c>
      <c r="BG267" s="200">
        <f>IF(N267="zákl. přenesená",J267,0)</f>
        <v>0</v>
      </c>
      <c r="BH267" s="200">
        <f>IF(N267="sníž. přenesená",J267,0)</f>
        <v>0</v>
      </c>
      <c r="BI267" s="200">
        <f>IF(N267="nulová",J267,0)</f>
        <v>0</v>
      </c>
      <c r="BJ267" s="17" t="s">
        <v>86</v>
      </c>
      <c r="BK267" s="200">
        <f>ROUND(I267*H267,2)</f>
        <v>0</v>
      </c>
      <c r="BL267" s="17" t="s">
        <v>153</v>
      </c>
      <c r="BM267" s="199" t="s">
        <v>495</v>
      </c>
    </row>
    <row r="268" spans="1:65" s="2" customFormat="1">
      <c r="A268" s="34"/>
      <c r="B268" s="35"/>
      <c r="C268" s="36"/>
      <c r="D268" s="201" t="s">
        <v>154</v>
      </c>
      <c r="E268" s="36"/>
      <c r="F268" s="202" t="s">
        <v>955</v>
      </c>
      <c r="G268" s="36"/>
      <c r="H268" s="36"/>
      <c r="I268" s="203"/>
      <c r="J268" s="36"/>
      <c r="K268" s="36"/>
      <c r="L268" s="39"/>
      <c r="M268" s="204"/>
      <c r="N268" s="205"/>
      <c r="O268" s="71"/>
      <c r="P268" s="71"/>
      <c r="Q268" s="71"/>
      <c r="R268" s="71"/>
      <c r="S268" s="71"/>
      <c r="T268" s="72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154</v>
      </c>
      <c r="AU268" s="17" t="s">
        <v>88</v>
      </c>
    </row>
    <row r="269" spans="1:65" s="2" customFormat="1" ht="19.5">
      <c r="A269" s="34"/>
      <c r="B269" s="35"/>
      <c r="C269" s="36"/>
      <c r="D269" s="201" t="s">
        <v>347</v>
      </c>
      <c r="E269" s="36"/>
      <c r="F269" s="249" t="s">
        <v>958</v>
      </c>
      <c r="G269" s="36"/>
      <c r="H269" s="36"/>
      <c r="I269" s="203"/>
      <c r="J269" s="36"/>
      <c r="K269" s="36"/>
      <c r="L269" s="39"/>
      <c r="M269" s="204"/>
      <c r="N269" s="205"/>
      <c r="O269" s="71"/>
      <c r="P269" s="71"/>
      <c r="Q269" s="71"/>
      <c r="R269" s="71"/>
      <c r="S269" s="71"/>
      <c r="T269" s="72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347</v>
      </c>
      <c r="AU269" s="17" t="s">
        <v>88</v>
      </c>
    </row>
    <row r="270" spans="1:65" s="12" customFormat="1" ht="22.9" customHeight="1">
      <c r="B270" s="171"/>
      <c r="C270" s="172"/>
      <c r="D270" s="173" t="s">
        <v>77</v>
      </c>
      <c r="E270" s="185" t="s">
        <v>959</v>
      </c>
      <c r="F270" s="185" t="s">
        <v>960</v>
      </c>
      <c r="G270" s="172"/>
      <c r="H270" s="172"/>
      <c r="I270" s="175"/>
      <c r="J270" s="186">
        <f>BK270</f>
        <v>0</v>
      </c>
      <c r="K270" s="172"/>
      <c r="L270" s="177"/>
      <c r="M270" s="178"/>
      <c r="N270" s="179"/>
      <c r="O270" s="179"/>
      <c r="P270" s="180">
        <f>SUM(P271:P272)</f>
        <v>0</v>
      </c>
      <c r="Q270" s="179"/>
      <c r="R270" s="180">
        <f>SUM(R271:R272)</f>
        <v>0</v>
      </c>
      <c r="S270" s="179"/>
      <c r="T270" s="181">
        <f>SUM(T271:T272)</f>
        <v>0</v>
      </c>
      <c r="AR270" s="182" t="s">
        <v>177</v>
      </c>
      <c r="AT270" s="183" t="s">
        <v>77</v>
      </c>
      <c r="AU270" s="183" t="s">
        <v>86</v>
      </c>
      <c r="AY270" s="182" t="s">
        <v>146</v>
      </c>
      <c r="BK270" s="184">
        <f>SUM(BK271:BK272)</f>
        <v>0</v>
      </c>
    </row>
    <row r="271" spans="1:65" s="2" customFormat="1" ht="16.5" customHeight="1">
      <c r="A271" s="34"/>
      <c r="B271" s="35"/>
      <c r="C271" s="187" t="s">
        <v>496</v>
      </c>
      <c r="D271" s="187" t="s">
        <v>149</v>
      </c>
      <c r="E271" s="188" t="s">
        <v>962</v>
      </c>
      <c r="F271" s="189" t="s">
        <v>960</v>
      </c>
      <c r="G271" s="190" t="s">
        <v>956</v>
      </c>
      <c r="H271" s="191">
        <v>1</v>
      </c>
      <c r="I271" s="192"/>
      <c r="J271" s="193">
        <f>ROUND(I271*H271,2)</f>
        <v>0</v>
      </c>
      <c r="K271" s="194"/>
      <c r="L271" s="39"/>
      <c r="M271" s="195" t="s">
        <v>1</v>
      </c>
      <c r="N271" s="196" t="s">
        <v>43</v>
      </c>
      <c r="O271" s="71"/>
      <c r="P271" s="197">
        <f>O271*H271</f>
        <v>0</v>
      </c>
      <c r="Q271" s="197">
        <v>0</v>
      </c>
      <c r="R271" s="197">
        <f>Q271*H271</f>
        <v>0</v>
      </c>
      <c r="S271" s="197">
        <v>0</v>
      </c>
      <c r="T271" s="19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9" t="s">
        <v>153</v>
      </c>
      <c r="AT271" s="199" t="s">
        <v>149</v>
      </c>
      <c r="AU271" s="199" t="s">
        <v>88</v>
      </c>
      <c r="AY271" s="17" t="s">
        <v>146</v>
      </c>
      <c r="BE271" s="200">
        <f>IF(N271="základní",J271,0)</f>
        <v>0</v>
      </c>
      <c r="BF271" s="200">
        <f>IF(N271="snížená",J271,0)</f>
        <v>0</v>
      </c>
      <c r="BG271" s="200">
        <f>IF(N271="zákl. přenesená",J271,0)</f>
        <v>0</v>
      </c>
      <c r="BH271" s="200">
        <f>IF(N271="sníž. přenesená",J271,0)</f>
        <v>0</v>
      </c>
      <c r="BI271" s="200">
        <f>IF(N271="nulová",J271,0)</f>
        <v>0</v>
      </c>
      <c r="BJ271" s="17" t="s">
        <v>86</v>
      </c>
      <c r="BK271" s="200">
        <f>ROUND(I271*H271,2)</f>
        <v>0</v>
      </c>
      <c r="BL271" s="17" t="s">
        <v>153</v>
      </c>
      <c r="BM271" s="199" t="s">
        <v>499</v>
      </c>
    </row>
    <row r="272" spans="1:65" s="2" customFormat="1">
      <c r="A272" s="34"/>
      <c r="B272" s="35"/>
      <c r="C272" s="36"/>
      <c r="D272" s="201" t="s">
        <v>154</v>
      </c>
      <c r="E272" s="36"/>
      <c r="F272" s="202" t="s">
        <v>960</v>
      </c>
      <c r="G272" s="36"/>
      <c r="H272" s="36"/>
      <c r="I272" s="203"/>
      <c r="J272" s="36"/>
      <c r="K272" s="36"/>
      <c r="L272" s="39"/>
      <c r="M272" s="204"/>
      <c r="N272" s="205"/>
      <c r="O272" s="71"/>
      <c r="P272" s="71"/>
      <c r="Q272" s="71"/>
      <c r="R272" s="71"/>
      <c r="S272" s="71"/>
      <c r="T272" s="72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154</v>
      </c>
      <c r="AU272" s="17" t="s">
        <v>88</v>
      </c>
    </row>
    <row r="273" spans="1:65" s="12" customFormat="1" ht="22.9" customHeight="1">
      <c r="B273" s="171"/>
      <c r="C273" s="172"/>
      <c r="D273" s="173" t="s">
        <v>77</v>
      </c>
      <c r="E273" s="185" t="s">
        <v>964</v>
      </c>
      <c r="F273" s="185" t="s">
        <v>965</v>
      </c>
      <c r="G273" s="172"/>
      <c r="H273" s="172"/>
      <c r="I273" s="175"/>
      <c r="J273" s="186">
        <f>BK273</f>
        <v>0</v>
      </c>
      <c r="K273" s="172"/>
      <c r="L273" s="177"/>
      <c r="M273" s="178"/>
      <c r="N273" s="179"/>
      <c r="O273" s="179"/>
      <c r="P273" s="180">
        <f>SUM(P274:P275)</f>
        <v>0</v>
      </c>
      <c r="Q273" s="179"/>
      <c r="R273" s="180">
        <f>SUM(R274:R275)</f>
        <v>0</v>
      </c>
      <c r="S273" s="179"/>
      <c r="T273" s="181">
        <f>SUM(T274:T275)</f>
        <v>0</v>
      </c>
      <c r="AR273" s="182" t="s">
        <v>177</v>
      </c>
      <c r="AT273" s="183" t="s">
        <v>77</v>
      </c>
      <c r="AU273" s="183" t="s">
        <v>86</v>
      </c>
      <c r="AY273" s="182" t="s">
        <v>146</v>
      </c>
      <c r="BK273" s="184">
        <f>SUM(BK274:BK275)</f>
        <v>0</v>
      </c>
    </row>
    <row r="274" spans="1:65" s="2" customFormat="1" ht="16.5" customHeight="1">
      <c r="A274" s="34"/>
      <c r="B274" s="35"/>
      <c r="C274" s="187" t="s">
        <v>337</v>
      </c>
      <c r="D274" s="187" t="s">
        <v>149</v>
      </c>
      <c r="E274" s="188" t="s">
        <v>966</v>
      </c>
      <c r="F274" s="189" t="s">
        <v>967</v>
      </c>
      <c r="G274" s="190" t="s">
        <v>956</v>
      </c>
      <c r="H274" s="191">
        <v>1</v>
      </c>
      <c r="I274" s="192"/>
      <c r="J274" s="193">
        <f>ROUND(I274*H274,2)</f>
        <v>0</v>
      </c>
      <c r="K274" s="194"/>
      <c r="L274" s="39"/>
      <c r="M274" s="195" t="s">
        <v>1</v>
      </c>
      <c r="N274" s="196" t="s">
        <v>43</v>
      </c>
      <c r="O274" s="71"/>
      <c r="P274" s="197">
        <f>O274*H274</f>
        <v>0</v>
      </c>
      <c r="Q274" s="197">
        <v>0</v>
      </c>
      <c r="R274" s="197">
        <f>Q274*H274</f>
        <v>0</v>
      </c>
      <c r="S274" s="197">
        <v>0</v>
      </c>
      <c r="T274" s="198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9" t="s">
        <v>153</v>
      </c>
      <c r="AT274" s="199" t="s">
        <v>149</v>
      </c>
      <c r="AU274" s="199" t="s">
        <v>88</v>
      </c>
      <c r="AY274" s="17" t="s">
        <v>146</v>
      </c>
      <c r="BE274" s="200">
        <f>IF(N274="základní",J274,0)</f>
        <v>0</v>
      </c>
      <c r="BF274" s="200">
        <f>IF(N274="snížená",J274,0)</f>
        <v>0</v>
      </c>
      <c r="BG274" s="200">
        <f>IF(N274="zákl. přenesená",J274,0)</f>
        <v>0</v>
      </c>
      <c r="BH274" s="200">
        <f>IF(N274="sníž. přenesená",J274,0)</f>
        <v>0</v>
      </c>
      <c r="BI274" s="200">
        <f>IF(N274="nulová",J274,0)</f>
        <v>0</v>
      </c>
      <c r="BJ274" s="17" t="s">
        <v>86</v>
      </c>
      <c r="BK274" s="200">
        <f>ROUND(I274*H274,2)</f>
        <v>0</v>
      </c>
      <c r="BL274" s="17" t="s">
        <v>153</v>
      </c>
      <c r="BM274" s="199" t="s">
        <v>502</v>
      </c>
    </row>
    <row r="275" spans="1:65" s="2" customFormat="1">
      <c r="A275" s="34"/>
      <c r="B275" s="35"/>
      <c r="C275" s="36"/>
      <c r="D275" s="201" t="s">
        <v>154</v>
      </c>
      <c r="E275" s="36"/>
      <c r="F275" s="202" t="s">
        <v>967</v>
      </c>
      <c r="G275" s="36"/>
      <c r="H275" s="36"/>
      <c r="I275" s="203"/>
      <c r="J275" s="36"/>
      <c r="K275" s="36"/>
      <c r="L275" s="39"/>
      <c r="M275" s="204"/>
      <c r="N275" s="205"/>
      <c r="O275" s="71"/>
      <c r="P275" s="71"/>
      <c r="Q275" s="71"/>
      <c r="R275" s="71"/>
      <c r="S275" s="71"/>
      <c r="T275" s="72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154</v>
      </c>
      <c r="AU275" s="17" t="s">
        <v>88</v>
      </c>
    </row>
    <row r="276" spans="1:65" s="12" customFormat="1" ht="22.9" customHeight="1">
      <c r="B276" s="171"/>
      <c r="C276" s="172"/>
      <c r="D276" s="173" t="s">
        <v>77</v>
      </c>
      <c r="E276" s="185" t="s">
        <v>969</v>
      </c>
      <c r="F276" s="185" t="s">
        <v>970</v>
      </c>
      <c r="G276" s="172"/>
      <c r="H276" s="172"/>
      <c r="I276" s="175"/>
      <c r="J276" s="186">
        <f>BK276</f>
        <v>0</v>
      </c>
      <c r="K276" s="172"/>
      <c r="L276" s="177"/>
      <c r="M276" s="178"/>
      <c r="N276" s="179"/>
      <c r="O276" s="179"/>
      <c r="P276" s="180">
        <f>SUM(P277:P278)</f>
        <v>0</v>
      </c>
      <c r="Q276" s="179"/>
      <c r="R276" s="180">
        <f>SUM(R277:R278)</f>
        <v>0</v>
      </c>
      <c r="S276" s="179"/>
      <c r="T276" s="181">
        <f>SUM(T277:T278)</f>
        <v>0</v>
      </c>
      <c r="AR276" s="182" t="s">
        <v>177</v>
      </c>
      <c r="AT276" s="183" t="s">
        <v>77</v>
      </c>
      <c r="AU276" s="183" t="s">
        <v>86</v>
      </c>
      <c r="AY276" s="182" t="s">
        <v>146</v>
      </c>
      <c r="BK276" s="184">
        <f>SUM(BK277:BK278)</f>
        <v>0</v>
      </c>
    </row>
    <row r="277" spans="1:65" s="2" customFormat="1" ht="16.5" customHeight="1">
      <c r="A277" s="34"/>
      <c r="B277" s="35"/>
      <c r="C277" s="187" t="s">
        <v>503</v>
      </c>
      <c r="D277" s="187" t="s">
        <v>149</v>
      </c>
      <c r="E277" s="188" t="s">
        <v>972</v>
      </c>
      <c r="F277" s="189" t="s">
        <v>970</v>
      </c>
      <c r="G277" s="190" t="s">
        <v>956</v>
      </c>
      <c r="H277" s="191">
        <v>1</v>
      </c>
      <c r="I277" s="192"/>
      <c r="J277" s="193">
        <f>ROUND(I277*H277,2)</f>
        <v>0</v>
      </c>
      <c r="K277" s="194"/>
      <c r="L277" s="39"/>
      <c r="M277" s="195" t="s">
        <v>1</v>
      </c>
      <c r="N277" s="196" t="s">
        <v>43</v>
      </c>
      <c r="O277" s="71"/>
      <c r="P277" s="197">
        <f>O277*H277</f>
        <v>0</v>
      </c>
      <c r="Q277" s="197">
        <v>0</v>
      </c>
      <c r="R277" s="197">
        <f>Q277*H277</f>
        <v>0</v>
      </c>
      <c r="S277" s="197">
        <v>0</v>
      </c>
      <c r="T277" s="198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9" t="s">
        <v>153</v>
      </c>
      <c r="AT277" s="199" t="s">
        <v>149</v>
      </c>
      <c r="AU277" s="199" t="s">
        <v>88</v>
      </c>
      <c r="AY277" s="17" t="s">
        <v>146</v>
      </c>
      <c r="BE277" s="200">
        <f>IF(N277="základní",J277,0)</f>
        <v>0</v>
      </c>
      <c r="BF277" s="200">
        <f>IF(N277="snížená",J277,0)</f>
        <v>0</v>
      </c>
      <c r="BG277" s="200">
        <f>IF(N277="zákl. přenesená",J277,0)</f>
        <v>0</v>
      </c>
      <c r="BH277" s="200">
        <f>IF(N277="sníž. přenesená",J277,0)</f>
        <v>0</v>
      </c>
      <c r="BI277" s="200">
        <f>IF(N277="nulová",J277,0)</f>
        <v>0</v>
      </c>
      <c r="BJ277" s="17" t="s">
        <v>86</v>
      </c>
      <c r="BK277" s="200">
        <f>ROUND(I277*H277,2)</f>
        <v>0</v>
      </c>
      <c r="BL277" s="17" t="s">
        <v>153</v>
      </c>
      <c r="BM277" s="199" t="s">
        <v>506</v>
      </c>
    </row>
    <row r="278" spans="1:65" s="2" customFormat="1">
      <c r="A278" s="34"/>
      <c r="B278" s="35"/>
      <c r="C278" s="36"/>
      <c r="D278" s="201" t="s">
        <v>154</v>
      </c>
      <c r="E278" s="36"/>
      <c r="F278" s="202" t="s">
        <v>970</v>
      </c>
      <c r="G278" s="36"/>
      <c r="H278" s="36"/>
      <c r="I278" s="203"/>
      <c r="J278" s="36"/>
      <c r="K278" s="36"/>
      <c r="L278" s="39"/>
      <c r="M278" s="204"/>
      <c r="N278" s="205"/>
      <c r="O278" s="71"/>
      <c r="P278" s="71"/>
      <c r="Q278" s="71"/>
      <c r="R278" s="71"/>
      <c r="S278" s="71"/>
      <c r="T278" s="72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154</v>
      </c>
      <c r="AU278" s="17" t="s">
        <v>88</v>
      </c>
    </row>
    <row r="279" spans="1:65" s="12" customFormat="1" ht="22.9" customHeight="1">
      <c r="B279" s="171"/>
      <c r="C279" s="172"/>
      <c r="D279" s="173" t="s">
        <v>77</v>
      </c>
      <c r="E279" s="185" t="s">
        <v>974</v>
      </c>
      <c r="F279" s="185" t="s">
        <v>975</v>
      </c>
      <c r="G279" s="172"/>
      <c r="H279" s="172"/>
      <c r="I279" s="175"/>
      <c r="J279" s="186">
        <f>BK279</f>
        <v>0</v>
      </c>
      <c r="K279" s="172"/>
      <c r="L279" s="177"/>
      <c r="M279" s="178"/>
      <c r="N279" s="179"/>
      <c r="O279" s="179"/>
      <c r="P279" s="180">
        <f>SUM(P280:P281)</f>
        <v>0</v>
      </c>
      <c r="Q279" s="179"/>
      <c r="R279" s="180">
        <f>SUM(R280:R281)</f>
        <v>0</v>
      </c>
      <c r="S279" s="179"/>
      <c r="T279" s="181">
        <f>SUM(T280:T281)</f>
        <v>0</v>
      </c>
      <c r="AR279" s="182" t="s">
        <v>177</v>
      </c>
      <c r="AT279" s="183" t="s">
        <v>77</v>
      </c>
      <c r="AU279" s="183" t="s">
        <v>86</v>
      </c>
      <c r="AY279" s="182" t="s">
        <v>146</v>
      </c>
      <c r="BK279" s="184">
        <f>SUM(BK280:BK281)</f>
        <v>0</v>
      </c>
    </row>
    <row r="280" spans="1:65" s="2" customFormat="1" ht="16.5" customHeight="1">
      <c r="A280" s="34"/>
      <c r="B280" s="35"/>
      <c r="C280" s="187" t="s">
        <v>341</v>
      </c>
      <c r="D280" s="187" t="s">
        <v>149</v>
      </c>
      <c r="E280" s="188" t="s">
        <v>976</v>
      </c>
      <c r="F280" s="189" t="s">
        <v>975</v>
      </c>
      <c r="G280" s="190" t="s">
        <v>956</v>
      </c>
      <c r="H280" s="191">
        <v>1</v>
      </c>
      <c r="I280" s="192"/>
      <c r="J280" s="193">
        <f>ROUND(I280*H280,2)</f>
        <v>0</v>
      </c>
      <c r="K280" s="194"/>
      <c r="L280" s="39"/>
      <c r="M280" s="195" t="s">
        <v>1</v>
      </c>
      <c r="N280" s="196" t="s">
        <v>43</v>
      </c>
      <c r="O280" s="71"/>
      <c r="P280" s="197">
        <f>O280*H280</f>
        <v>0</v>
      </c>
      <c r="Q280" s="197">
        <v>0</v>
      </c>
      <c r="R280" s="197">
        <f>Q280*H280</f>
        <v>0</v>
      </c>
      <c r="S280" s="197">
        <v>0</v>
      </c>
      <c r="T280" s="198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9" t="s">
        <v>153</v>
      </c>
      <c r="AT280" s="199" t="s">
        <v>149</v>
      </c>
      <c r="AU280" s="199" t="s">
        <v>88</v>
      </c>
      <c r="AY280" s="17" t="s">
        <v>146</v>
      </c>
      <c r="BE280" s="200">
        <f>IF(N280="základní",J280,0)</f>
        <v>0</v>
      </c>
      <c r="BF280" s="200">
        <f>IF(N280="snížená",J280,0)</f>
        <v>0</v>
      </c>
      <c r="BG280" s="200">
        <f>IF(N280="zákl. přenesená",J280,0)</f>
        <v>0</v>
      </c>
      <c r="BH280" s="200">
        <f>IF(N280="sníž. přenesená",J280,0)</f>
        <v>0</v>
      </c>
      <c r="BI280" s="200">
        <f>IF(N280="nulová",J280,0)</f>
        <v>0</v>
      </c>
      <c r="BJ280" s="17" t="s">
        <v>86</v>
      </c>
      <c r="BK280" s="200">
        <f>ROUND(I280*H280,2)</f>
        <v>0</v>
      </c>
      <c r="BL280" s="17" t="s">
        <v>153</v>
      </c>
      <c r="BM280" s="199" t="s">
        <v>511</v>
      </c>
    </row>
    <row r="281" spans="1:65" s="2" customFormat="1">
      <c r="A281" s="34"/>
      <c r="B281" s="35"/>
      <c r="C281" s="36"/>
      <c r="D281" s="201" t="s">
        <v>154</v>
      </c>
      <c r="E281" s="36"/>
      <c r="F281" s="202" t="s">
        <v>975</v>
      </c>
      <c r="G281" s="36"/>
      <c r="H281" s="36"/>
      <c r="I281" s="203"/>
      <c r="J281" s="36"/>
      <c r="K281" s="36"/>
      <c r="L281" s="39"/>
      <c r="M281" s="204"/>
      <c r="N281" s="205"/>
      <c r="O281" s="71"/>
      <c r="P281" s="71"/>
      <c r="Q281" s="71"/>
      <c r="R281" s="71"/>
      <c r="S281" s="71"/>
      <c r="T281" s="72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154</v>
      </c>
      <c r="AU281" s="17" t="s">
        <v>88</v>
      </c>
    </row>
    <row r="282" spans="1:65" s="12" customFormat="1" ht="22.9" customHeight="1">
      <c r="B282" s="171"/>
      <c r="C282" s="172"/>
      <c r="D282" s="173" t="s">
        <v>77</v>
      </c>
      <c r="E282" s="185" t="s">
        <v>978</v>
      </c>
      <c r="F282" s="185" t="s">
        <v>979</v>
      </c>
      <c r="G282" s="172"/>
      <c r="H282" s="172"/>
      <c r="I282" s="175"/>
      <c r="J282" s="186">
        <f>BK282</f>
        <v>0</v>
      </c>
      <c r="K282" s="172"/>
      <c r="L282" s="177"/>
      <c r="M282" s="178"/>
      <c r="N282" s="179"/>
      <c r="O282" s="179"/>
      <c r="P282" s="180">
        <f>SUM(P283:P284)</f>
        <v>0</v>
      </c>
      <c r="Q282" s="179"/>
      <c r="R282" s="180">
        <f>SUM(R283:R284)</f>
        <v>0</v>
      </c>
      <c r="S282" s="179"/>
      <c r="T282" s="181">
        <f>SUM(T283:T284)</f>
        <v>0</v>
      </c>
      <c r="AR282" s="182" t="s">
        <v>177</v>
      </c>
      <c r="AT282" s="183" t="s">
        <v>77</v>
      </c>
      <c r="AU282" s="183" t="s">
        <v>86</v>
      </c>
      <c r="AY282" s="182" t="s">
        <v>146</v>
      </c>
      <c r="BK282" s="184">
        <f>SUM(BK283:BK284)</f>
        <v>0</v>
      </c>
    </row>
    <row r="283" spans="1:65" s="2" customFormat="1" ht="16.5" customHeight="1">
      <c r="A283" s="34"/>
      <c r="B283" s="35"/>
      <c r="C283" s="187" t="s">
        <v>513</v>
      </c>
      <c r="D283" s="187" t="s">
        <v>149</v>
      </c>
      <c r="E283" s="188" t="s">
        <v>981</v>
      </c>
      <c r="F283" s="189" t="s">
        <v>982</v>
      </c>
      <c r="G283" s="190" t="s">
        <v>956</v>
      </c>
      <c r="H283" s="191">
        <v>1</v>
      </c>
      <c r="I283" s="192"/>
      <c r="J283" s="193">
        <f>ROUND(I283*H283,2)</f>
        <v>0</v>
      </c>
      <c r="K283" s="194"/>
      <c r="L283" s="39"/>
      <c r="M283" s="195" t="s">
        <v>1</v>
      </c>
      <c r="N283" s="196" t="s">
        <v>43</v>
      </c>
      <c r="O283" s="71"/>
      <c r="P283" s="197">
        <f>O283*H283</f>
        <v>0</v>
      </c>
      <c r="Q283" s="197">
        <v>0</v>
      </c>
      <c r="R283" s="197">
        <f>Q283*H283</f>
        <v>0</v>
      </c>
      <c r="S283" s="197">
        <v>0</v>
      </c>
      <c r="T283" s="198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9" t="s">
        <v>153</v>
      </c>
      <c r="AT283" s="199" t="s">
        <v>149</v>
      </c>
      <c r="AU283" s="199" t="s">
        <v>88</v>
      </c>
      <c r="AY283" s="17" t="s">
        <v>146</v>
      </c>
      <c r="BE283" s="200">
        <f>IF(N283="základní",J283,0)</f>
        <v>0</v>
      </c>
      <c r="BF283" s="200">
        <f>IF(N283="snížená",J283,0)</f>
        <v>0</v>
      </c>
      <c r="BG283" s="200">
        <f>IF(N283="zákl. přenesená",J283,0)</f>
        <v>0</v>
      </c>
      <c r="BH283" s="200">
        <f>IF(N283="sníž. přenesená",J283,0)</f>
        <v>0</v>
      </c>
      <c r="BI283" s="200">
        <f>IF(N283="nulová",J283,0)</f>
        <v>0</v>
      </c>
      <c r="BJ283" s="17" t="s">
        <v>86</v>
      </c>
      <c r="BK283" s="200">
        <f>ROUND(I283*H283,2)</f>
        <v>0</v>
      </c>
      <c r="BL283" s="17" t="s">
        <v>153</v>
      </c>
      <c r="BM283" s="199" t="s">
        <v>516</v>
      </c>
    </row>
    <row r="284" spans="1:65" s="2" customFormat="1">
      <c r="A284" s="34"/>
      <c r="B284" s="35"/>
      <c r="C284" s="36"/>
      <c r="D284" s="201" t="s">
        <v>154</v>
      </c>
      <c r="E284" s="36"/>
      <c r="F284" s="202" t="s">
        <v>982</v>
      </c>
      <c r="G284" s="36"/>
      <c r="H284" s="36"/>
      <c r="I284" s="203"/>
      <c r="J284" s="36"/>
      <c r="K284" s="36"/>
      <c r="L284" s="39"/>
      <c r="M284" s="250"/>
      <c r="N284" s="251"/>
      <c r="O284" s="252"/>
      <c r="P284" s="252"/>
      <c r="Q284" s="252"/>
      <c r="R284" s="252"/>
      <c r="S284" s="252"/>
      <c r="T284" s="253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7" t="s">
        <v>154</v>
      </c>
      <c r="AU284" s="17" t="s">
        <v>88</v>
      </c>
    </row>
    <row r="285" spans="1:65" s="2" customFormat="1" ht="6.95" customHeight="1">
      <c r="A285" s="34"/>
      <c r="B285" s="54"/>
      <c r="C285" s="55"/>
      <c r="D285" s="55"/>
      <c r="E285" s="55"/>
      <c r="F285" s="55"/>
      <c r="G285" s="55"/>
      <c r="H285" s="55"/>
      <c r="I285" s="55"/>
      <c r="J285" s="55"/>
      <c r="K285" s="55"/>
      <c r="L285" s="39"/>
      <c r="M285" s="34"/>
      <c r="O285" s="34"/>
      <c r="P285" s="34"/>
      <c r="Q285" s="34"/>
      <c r="R285" s="34"/>
      <c r="S285" s="34"/>
      <c r="T285" s="34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</row>
  </sheetData>
  <sheetProtection algorithmName="SHA-512" hashValue="yvM8Zi9JHIaoVWEChk7xcXZZ2bpVxx1KCj0QnDtXmdRL+r8jsL7NwQ5QrHdVrtqRO4JtMHd0cYNRtHBDRQf+gg==" saltValue="nUamc3Elj1/yRNvbtAW+0TaOHSSNtfKpHHNJFFVTzH3RpcRJuEoTLGJhGt2watQ3xx8ndP4841HPUlUS4HDBgQ==" spinCount="100000" sheet="1" objects="1" scenarios="1" formatColumns="0" formatRows="0" autoFilter="0"/>
  <autoFilter ref="C127:K284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9"/>
  <sheetViews>
    <sheetView showGridLines="0" tabSelected="1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7" t="s">
        <v>94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88</v>
      </c>
    </row>
    <row r="4" spans="1:46" s="1" customFormat="1" ht="24.95" customHeight="1">
      <c r="B4" s="20"/>
      <c r="D4" s="110" t="s">
        <v>98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15</v>
      </c>
      <c r="L6" s="20"/>
    </row>
    <row r="7" spans="1:46" s="1" customFormat="1" ht="16.5" customHeight="1">
      <c r="B7" s="20"/>
      <c r="E7" s="299" t="str">
        <f>'Rekapitulace stavby'!K6</f>
        <v>Požární větrání objektu LDN</v>
      </c>
      <c r="F7" s="300"/>
      <c r="G7" s="300"/>
      <c r="H7" s="300"/>
      <c r="L7" s="20"/>
    </row>
    <row r="8" spans="1:46" s="2" customFormat="1" ht="12" customHeight="1">
      <c r="A8" s="34"/>
      <c r="B8" s="39"/>
      <c r="C8" s="34"/>
      <c r="D8" s="112" t="s">
        <v>99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1" t="s">
        <v>1091</v>
      </c>
      <c r="F9" s="302"/>
      <c r="G9" s="302"/>
      <c r="H9" s="30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17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21</v>
      </c>
      <c r="E12" s="34"/>
      <c r="F12" s="113" t="s">
        <v>22</v>
      </c>
      <c r="G12" s="34"/>
      <c r="H12" s="34"/>
      <c r="I12" s="112" t="s">
        <v>23</v>
      </c>
      <c r="J12" s="114" t="str">
        <f>'Rekapitulace stavby'!AN8</f>
        <v>15. 2. 2022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25</v>
      </c>
      <c r="E14" s="34"/>
      <c r="F14" s="34"/>
      <c r="G14" s="34"/>
      <c r="H14" s="34"/>
      <c r="I14" s="112" t="s">
        <v>26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>SNEO, a.s.</v>
      </c>
      <c r="F15" s="34"/>
      <c r="G15" s="34"/>
      <c r="H15" s="34"/>
      <c r="I15" s="112" t="s">
        <v>28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29</v>
      </c>
      <c r="E17" s="34"/>
      <c r="F17" s="34"/>
      <c r="G17" s="34"/>
      <c r="H17" s="34"/>
      <c r="I17" s="112" t="s">
        <v>26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3" t="str">
        <f>'Rekapitulace stavby'!E14</f>
        <v>Vyplň údaj</v>
      </c>
      <c r="F18" s="304"/>
      <c r="G18" s="304"/>
      <c r="H18" s="304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31</v>
      </c>
      <c r="E20" s="34"/>
      <c r="F20" s="34"/>
      <c r="G20" s="34"/>
      <c r="H20" s="34"/>
      <c r="I20" s="112" t="s">
        <v>26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32</v>
      </c>
      <c r="F21" s="34"/>
      <c r="G21" s="34"/>
      <c r="H21" s="34"/>
      <c r="I21" s="112" t="s">
        <v>28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26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1092</v>
      </c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5" t="s">
        <v>1</v>
      </c>
      <c r="F27" s="305"/>
      <c r="G27" s="305"/>
      <c r="H27" s="305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34"/>
      <c r="J30" s="120">
        <f>ROUND(J132,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1" t="s">
        <v>39</v>
      </c>
      <c r="J32" s="121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42</v>
      </c>
      <c r="E33" s="112" t="s">
        <v>43</v>
      </c>
      <c r="F33" s="123">
        <f>ROUND((SUM(BE132:BE258)),  2)</f>
        <v>0</v>
      </c>
      <c r="G33" s="34"/>
      <c r="H33" s="34"/>
      <c r="I33" s="124">
        <v>0.21</v>
      </c>
      <c r="J33" s="123">
        <f>ROUND(((SUM(BE132:BE258))*I33),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44</v>
      </c>
      <c r="F34" s="123">
        <f>ROUND((SUM(BF132:BF258)),  2)</f>
        <v>0</v>
      </c>
      <c r="G34" s="34"/>
      <c r="H34" s="34"/>
      <c r="I34" s="124">
        <v>0.15</v>
      </c>
      <c r="J34" s="123">
        <f>ROUND(((SUM(BF132:BF258))*I34),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45</v>
      </c>
      <c r="F35" s="123">
        <f>ROUND((SUM(BG132:BG258)),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46</v>
      </c>
      <c r="F36" s="123">
        <f>ROUND((SUM(BH132:BH258)),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ROUND((SUM(BI132:BI258)),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15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7" t="str">
        <f>E7</f>
        <v>Požární větrání objektu LDN</v>
      </c>
      <c r="F85" s="298"/>
      <c r="G85" s="298"/>
      <c r="H85" s="29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5" t="str">
        <f>E9</f>
        <v>412.3 - Vzduchotechnika</v>
      </c>
      <c r="F87" s="296"/>
      <c r="G87" s="296"/>
      <c r="H87" s="29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>Chittussiho 1a</v>
      </c>
      <c r="G89" s="36"/>
      <c r="H89" s="36"/>
      <c r="I89" s="29" t="s">
        <v>23</v>
      </c>
      <c r="J89" s="66" t="str">
        <f>IF(J12="","",J12)</f>
        <v>15. 2. 2022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25</v>
      </c>
      <c r="D91" s="36"/>
      <c r="E91" s="36"/>
      <c r="F91" s="27" t="str">
        <f>E15</f>
        <v>SNEO, a.s.</v>
      </c>
      <c r="G91" s="36"/>
      <c r="H91" s="36"/>
      <c r="I91" s="29" t="s">
        <v>31</v>
      </c>
      <c r="J91" s="32" t="str">
        <f>E21</f>
        <v>Ing. Andrea Kocová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29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Iva Mědílková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102</v>
      </c>
      <c r="D94" s="144"/>
      <c r="E94" s="144"/>
      <c r="F94" s="144"/>
      <c r="G94" s="144"/>
      <c r="H94" s="144"/>
      <c r="I94" s="144"/>
      <c r="J94" s="145" t="s">
        <v>103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104</v>
      </c>
      <c r="D96" s="36"/>
      <c r="E96" s="36"/>
      <c r="F96" s="36"/>
      <c r="G96" s="36"/>
      <c r="H96" s="36"/>
      <c r="I96" s="36"/>
      <c r="J96" s="84">
        <f>J132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105</v>
      </c>
    </row>
    <row r="97" spans="2:12" s="9" customFormat="1" ht="24.95" customHeight="1">
      <c r="B97" s="147"/>
      <c r="C97" s="148"/>
      <c r="D97" s="149" t="s">
        <v>106</v>
      </c>
      <c r="E97" s="150"/>
      <c r="F97" s="150"/>
      <c r="G97" s="150"/>
      <c r="H97" s="150"/>
      <c r="I97" s="150"/>
      <c r="J97" s="151">
        <f>J133</f>
        <v>0</v>
      </c>
      <c r="K97" s="148"/>
      <c r="L97" s="152"/>
    </row>
    <row r="98" spans="2:12" s="10" customFormat="1" ht="19.899999999999999" customHeight="1">
      <c r="B98" s="153"/>
      <c r="C98" s="154"/>
      <c r="D98" s="155" t="s">
        <v>110</v>
      </c>
      <c r="E98" s="156"/>
      <c r="F98" s="156"/>
      <c r="G98" s="156"/>
      <c r="H98" s="156"/>
      <c r="I98" s="156"/>
      <c r="J98" s="157">
        <f>J134</f>
        <v>0</v>
      </c>
      <c r="K98" s="154"/>
      <c r="L98" s="158"/>
    </row>
    <row r="99" spans="2:12" s="9" customFormat="1" ht="24.95" customHeight="1">
      <c r="B99" s="147"/>
      <c r="C99" s="148"/>
      <c r="D99" s="149" t="s">
        <v>113</v>
      </c>
      <c r="E99" s="150"/>
      <c r="F99" s="150"/>
      <c r="G99" s="150"/>
      <c r="H99" s="150"/>
      <c r="I99" s="150"/>
      <c r="J99" s="151">
        <f>J139</f>
        <v>0</v>
      </c>
      <c r="K99" s="148"/>
      <c r="L99" s="152"/>
    </row>
    <row r="100" spans="2:12" s="10" customFormat="1" ht="19.899999999999999" customHeight="1">
      <c r="B100" s="153"/>
      <c r="C100" s="154"/>
      <c r="D100" s="155" t="s">
        <v>1093</v>
      </c>
      <c r="E100" s="156"/>
      <c r="F100" s="156"/>
      <c r="G100" s="156"/>
      <c r="H100" s="156"/>
      <c r="I100" s="156"/>
      <c r="J100" s="157">
        <f>J140</f>
        <v>0</v>
      </c>
      <c r="K100" s="154"/>
      <c r="L100" s="158"/>
    </row>
    <row r="101" spans="2:12" s="10" customFormat="1" ht="19.899999999999999" customHeight="1">
      <c r="B101" s="153"/>
      <c r="C101" s="154"/>
      <c r="D101" s="155" t="s">
        <v>1094</v>
      </c>
      <c r="E101" s="156"/>
      <c r="F101" s="156"/>
      <c r="G101" s="156"/>
      <c r="H101" s="156"/>
      <c r="I101" s="156"/>
      <c r="J101" s="157">
        <f>J150</f>
        <v>0</v>
      </c>
      <c r="K101" s="154"/>
      <c r="L101" s="158"/>
    </row>
    <row r="102" spans="2:12" s="10" customFormat="1" ht="19.899999999999999" customHeight="1">
      <c r="B102" s="153"/>
      <c r="C102" s="154"/>
      <c r="D102" s="155" t="s">
        <v>1095</v>
      </c>
      <c r="E102" s="156"/>
      <c r="F102" s="156"/>
      <c r="G102" s="156"/>
      <c r="H102" s="156"/>
      <c r="I102" s="156"/>
      <c r="J102" s="157">
        <f>J165</f>
        <v>0</v>
      </c>
      <c r="K102" s="154"/>
      <c r="L102" s="158"/>
    </row>
    <row r="103" spans="2:12" s="10" customFormat="1" ht="19.899999999999999" customHeight="1">
      <c r="B103" s="153"/>
      <c r="C103" s="154"/>
      <c r="D103" s="155" t="s">
        <v>1096</v>
      </c>
      <c r="E103" s="156"/>
      <c r="F103" s="156"/>
      <c r="G103" s="156"/>
      <c r="H103" s="156"/>
      <c r="I103" s="156"/>
      <c r="J103" s="157">
        <f>J178</f>
        <v>0</v>
      </c>
      <c r="K103" s="154"/>
      <c r="L103" s="158"/>
    </row>
    <row r="104" spans="2:12" s="10" customFormat="1" ht="19.899999999999999" customHeight="1">
      <c r="B104" s="153"/>
      <c r="C104" s="154"/>
      <c r="D104" s="155" t="s">
        <v>1097</v>
      </c>
      <c r="E104" s="156"/>
      <c r="F104" s="156"/>
      <c r="G104" s="156"/>
      <c r="H104" s="156"/>
      <c r="I104" s="156"/>
      <c r="J104" s="157">
        <f>J211</f>
        <v>0</v>
      </c>
      <c r="K104" s="154"/>
      <c r="L104" s="158"/>
    </row>
    <row r="105" spans="2:12" s="10" customFormat="1" ht="14.85" customHeight="1">
      <c r="B105" s="153"/>
      <c r="C105" s="154"/>
      <c r="D105" s="155" t="s">
        <v>1098</v>
      </c>
      <c r="E105" s="156"/>
      <c r="F105" s="156"/>
      <c r="G105" s="156"/>
      <c r="H105" s="156"/>
      <c r="I105" s="156"/>
      <c r="J105" s="157">
        <f>J238</f>
        <v>0</v>
      </c>
      <c r="K105" s="154"/>
      <c r="L105" s="158"/>
    </row>
    <row r="106" spans="2:12" s="9" customFormat="1" ht="24.95" customHeight="1">
      <c r="B106" s="147"/>
      <c r="C106" s="148"/>
      <c r="D106" s="149" t="s">
        <v>124</v>
      </c>
      <c r="E106" s="150"/>
      <c r="F106" s="150"/>
      <c r="G106" s="150"/>
      <c r="H106" s="150"/>
      <c r="I106" s="150"/>
      <c r="J106" s="151">
        <f>J239</f>
        <v>0</v>
      </c>
      <c r="K106" s="148"/>
      <c r="L106" s="152"/>
    </row>
    <row r="107" spans="2:12" s="10" customFormat="1" ht="19.899999999999999" customHeight="1">
      <c r="B107" s="153"/>
      <c r="C107" s="154"/>
      <c r="D107" s="155" t="s">
        <v>125</v>
      </c>
      <c r="E107" s="156"/>
      <c r="F107" s="156"/>
      <c r="G107" s="156"/>
      <c r="H107" s="156"/>
      <c r="I107" s="156"/>
      <c r="J107" s="157">
        <f>J240</f>
        <v>0</v>
      </c>
      <c r="K107" s="154"/>
      <c r="L107" s="158"/>
    </row>
    <row r="108" spans="2:12" s="10" customFormat="1" ht="19.899999999999999" customHeight="1">
      <c r="B108" s="153"/>
      <c r="C108" s="154"/>
      <c r="D108" s="155" t="s">
        <v>126</v>
      </c>
      <c r="E108" s="156"/>
      <c r="F108" s="156"/>
      <c r="G108" s="156"/>
      <c r="H108" s="156"/>
      <c r="I108" s="156"/>
      <c r="J108" s="157">
        <f>J244</f>
        <v>0</v>
      </c>
      <c r="K108" s="154"/>
      <c r="L108" s="158"/>
    </row>
    <row r="109" spans="2:12" s="10" customFormat="1" ht="19.899999999999999" customHeight="1">
      <c r="B109" s="153"/>
      <c r="C109" s="154"/>
      <c r="D109" s="155" t="s">
        <v>127</v>
      </c>
      <c r="E109" s="156"/>
      <c r="F109" s="156"/>
      <c r="G109" s="156"/>
      <c r="H109" s="156"/>
      <c r="I109" s="156"/>
      <c r="J109" s="157">
        <f>J247</f>
        <v>0</v>
      </c>
      <c r="K109" s="154"/>
      <c r="L109" s="158"/>
    </row>
    <row r="110" spans="2:12" s="10" customFormat="1" ht="19.899999999999999" customHeight="1">
      <c r="B110" s="153"/>
      <c r="C110" s="154"/>
      <c r="D110" s="155" t="s">
        <v>128</v>
      </c>
      <c r="E110" s="156"/>
      <c r="F110" s="156"/>
      <c r="G110" s="156"/>
      <c r="H110" s="156"/>
      <c r="I110" s="156"/>
      <c r="J110" s="157">
        <f>J250</f>
        <v>0</v>
      </c>
      <c r="K110" s="154"/>
      <c r="L110" s="158"/>
    </row>
    <row r="111" spans="2:12" s="10" customFormat="1" ht="19.899999999999999" customHeight="1">
      <c r="B111" s="153"/>
      <c r="C111" s="154"/>
      <c r="D111" s="155" t="s">
        <v>129</v>
      </c>
      <c r="E111" s="156"/>
      <c r="F111" s="156"/>
      <c r="G111" s="156"/>
      <c r="H111" s="156"/>
      <c r="I111" s="156"/>
      <c r="J111" s="157">
        <f>J253</f>
        <v>0</v>
      </c>
      <c r="K111" s="154"/>
      <c r="L111" s="158"/>
    </row>
    <row r="112" spans="2:12" s="10" customFormat="1" ht="19.899999999999999" customHeight="1">
      <c r="B112" s="153"/>
      <c r="C112" s="154"/>
      <c r="D112" s="155" t="s">
        <v>130</v>
      </c>
      <c r="E112" s="156"/>
      <c r="F112" s="156"/>
      <c r="G112" s="156"/>
      <c r="H112" s="156"/>
      <c r="I112" s="156"/>
      <c r="J112" s="157">
        <f>J256</f>
        <v>0</v>
      </c>
      <c r="K112" s="154"/>
      <c r="L112" s="158"/>
    </row>
    <row r="113" spans="1:31" s="2" customFormat="1" ht="21.7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s="2" customFormat="1" ht="6.95" customHeight="1">
      <c r="A114" s="34"/>
      <c r="B114" s="54"/>
      <c r="C114" s="55"/>
      <c r="D114" s="55"/>
      <c r="E114" s="55"/>
      <c r="F114" s="55"/>
      <c r="G114" s="55"/>
      <c r="H114" s="55"/>
      <c r="I114" s="55"/>
      <c r="J114" s="55"/>
      <c r="K114" s="55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8" spans="1:31" s="2" customFormat="1" ht="6.95" customHeight="1">
      <c r="A118" s="34"/>
      <c r="B118" s="56"/>
      <c r="C118" s="57"/>
      <c r="D118" s="57"/>
      <c r="E118" s="57"/>
      <c r="F118" s="57"/>
      <c r="G118" s="57"/>
      <c r="H118" s="57"/>
      <c r="I118" s="57"/>
      <c r="J118" s="57"/>
      <c r="K118" s="57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24.95" customHeight="1">
      <c r="A119" s="34"/>
      <c r="B119" s="35"/>
      <c r="C119" s="23" t="s">
        <v>131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>
      <c r="A121" s="34"/>
      <c r="B121" s="35"/>
      <c r="C121" s="29" t="s">
        <v>15</v>
      </c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6.5" customHeight="1">
      <c r="A122" s="34"/>
      <c r="B122" s="35"/>
      <c r="C122" s="36"/>
      <c r="D122" s="36"/>
      <c r="E122" s="297" t="str">
        <f>E7</f>
        <v>Požární větrání objektu LDN</v>
      </c>
      <c r="F122" s="298"/>
      <c r="G122" s="298"/>
      <c r="H122" s="298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>
      <c r="A123" s="34"/>
      <c r="B123" s="35"/>
      <c r="C123" s="29" t="s">
        <v>99</v>
      </c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6.5" customHeight="1">
      <c r="A124" s="34"/>
      <c r="B124" s="35"/>
      <c r="C124" s="36"/>
      <c r="D124" s="36"/>
      <c r="E124" s="285" t="str">
        <f>E9</f>
        <v>412.3 - Vzduchotechnika</v>
      </c>
      <c r="F124" s="296"/>
      <c r="G124" s="296"/>
      <c r="H124" s="29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9" t="s">
        <v>21</v>
      </c>
      <c r="D126" s="36"/>
      <c r="E126" s="36"/>
      <c r="F126" s="27" t="str">
        <f>F12</f>
        <v>Chittussiho 1a</v>
      </c>
      <c r="G126" s="36"/>
      <c r="H126" s="36"/>
      <c r="I126" s="29" t="s">
        <v>23</v>
      </c>
      <c r="J126" s="66" t="str">
        <f>IF(J12="","",J12)</f>
        <v>15. 2. 2022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9" t="s">
        <v>25</v>
      </c>
      <c r="D128" s="36"/>
      <c r="E128" s="36"/>
      <c r="F128" s="27" t="str">
        <f>E15</f>
        <v>SNEO, a.s.</v>
      </c>
      <c r="G128" s="36"/>
      <c r="H128" s="36"/>
      <c r="I128" s="29" t="s">
        <v>31</v>
      </c>
      <c r="J128" s="32" t="str">
        <f>E21</f>
        <v>Ing. Andrea Kocová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>
      <c r="A129" s="34"/>
      <c r="B129" s="35"/>
      <c r="C129" s="29" t="s">
        <v>29</v>
      </c>
      <c r="D129" s="36"/>
      <c r="E129" s="36"/>
      <c r="F129" s="27" t="str">
        <f>IF(E18="","",E18)</f>
        <v>Vyplň údaj</v>
      </c>
      <c r="G129" s="36"/>
      <c r="H129" s="36"/>
      <c r="I129" s="29" t="s">
        <v>33</v>
      </c>
      <c r="J129" s="32" t="str">
        <f>E24</f>
        <v>Ing. Iva Mědílková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0.35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11" customFormat="1" ht="29.25" customHeight="1">
      <c r="A131" s="159"/>
      <c r="B131" s="160"/>
      <c r="C131" s="161" t="s">
        <v>132</v>
      </c>
      <c r="D131" s="162" t="s">
        <v>63</v>
      </c>
      <c r="E131" s="162" t="s">
        <v>59</v>
      </c>
      <c r="F131" s="162" t="s">
        <v>60</v>
      </c>
      <c r="G131" s="162" t="s">
        <v>133</v>
      </c>
      <c r="H131" s="162" t="s">
        <v>134</v>
      </c>
      <c r="I131" s="162" t="s">
        <v>135</v>
      </c>
      <c r="J131" s="163" t="s">
        <v>103</v>
      </c>
      <c r="K131" s="164" t="s">
        <v>136</v>
      </c>
      <c r="L131" s="165"/>
      <c r="M131" s="75" t="s">
        <v>1</v>
      </c>
      <c r="N131" s="76" t="s">
        <v>42</v>
      </c>
      <c r="O131" s="76" t="s">
        <v>137</v>
      </c>
      <c r="P131" s="76" t="s">
        <v>138</v>
      </c>
      <c r="Q131" s="76" t="s">
        <v>139</v>
      </c>
      <c r="R131" s="76" t="s">
        <v>140</v>
      </c>
      <c r="S131" s="76" t="s">
        <v>141</v>
      </c>
      <c r="T131" s="77" t="s">
        <v>142</v>
      </c>
      <c r="U131" s="159"/>
      <c r="V131" s="159"/>
      <c r="W131" s="159"/>
      <c r="X131" s="159"/>
      <c r="Y131" s="159"/>
      <c r="Z131" s="159"/>
      <c r="AA131" s="159"/>
      <c r="AB131" s="159"/>
      <c r="AC131" s="159"/>
      <c r="AD131" s="159"/>
      <c r="AE131" s="159"/>
    </row>
    <row r="132" spans="1:65" s="2" customFormat="1" ht="22.9" customHeight="1">
      <c r="A132" s="34"/>
      <c r="B132" s="35"/>
      <c r="C132" s="82" t="s">
        <v>143</v>
      </c>
      <c r="D132" s="36"/>
      <c r="E132" s="36"/>
      <c r="F132" s="36"/>
      <c r="G132" s="36"/>
      <c r="H132" s="36"/>
      <c r="I132" s="36"/>
      <c r="J132" s="166">
        <f>BK132</f>
        <v>0</v>
      </c>
      <c r="K132" s="36"/>
      <c r="L132" s="39"/>
      <c r="M132" s="78"/>
      <c r="N132" s="167"/>
      <c r="O132" s="79"/>
      <c r="P132" s="168">
        <f>P133+P139+P239</f>
        <v>0</v>
      </c>
      <c r="Q132" s="79"/>
      <c r="R132" s="168">
        <f>R133+R139+R239</f>
        <v>0</v>
      </c>
      <c r="S132" s="79"/>
      <c r="T132" s="169">
        <f>T133+T139+T239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77</v>
      </c>
      <c r="AU132" s="17" t="s">
        <v>105</v>
      </c>
      <c r="BK132" s="170">
        <f>BK133+BK139+BK239</f>
        <v>0</v>
      </c>
    </row>
    <row r="133" spans="1:65" s="12" customFormat="1" ht="25.9" customHeight="1">
      <c r="B133" s="171"/>
      <c r="C133" s="172"/>
      <c r="D133" s="173" t="s">
        <v>77</v>
      </c>
      <c r="E133" s="174" t="s">
        <v>144</v>
      </c>
      <c r="F133" s="174" t="s">
        <v>145</v>
      </c>
      <c r="G133" s="172"/>
      <c r="H133" s="172"/>
      <c r="I133" s="175"/>
      <c r="J133" s="176">
        <f>BK133</f>
        <v>0</v>
      </c>
      <c r="K133" s="172"/>
      <c r="L133" s="177"/>
      <c r="M133" s="178"/>
      <c r="N133" s="179"/>
      <c r="O133" s="179"/>
      <c r="P133" s="180">
        <f>P134</f>
        <v>0</v>
      </c>
      <c r="Q133" s="179"/>
      <c r="R133" s="180">
        <f>R134</f>
        <v>0</v>
      </c>
      <c r="S133" s="179"/>
      <c r="T133" s="181">
        <f>T134</f>
        <v>0</v>
      </c>
      <c r="AR133" s="182" t="s">
        <v>86</v>
      </c>
      <c r="AT133" s="183" t="s">
        <v>77</v>
      </c>
      <c r="AU133" s="183" t="s">
        <v>78</v>
      </c>
      <c r="AY133" s="182" t="s">
        <v>146</v>
      </c>
      <c r="BK133" s="184">
        <f>BK134</f>
        <v>0</v>
      </c>
    </row>
    <row r="134" spans="1:65" s="12" customFormat="1" ht="22.9" customHeight="1">
      <c r="B134" s="171"/>
      <c r="C134" s="172"/>
      <c r="D134" s="173" t="s">
        <v>77</v>
      </c>
      <c r="E134" s="185" t="s">
        <v>199</v>
      </c>
      <c r="F134" s="185" t="s">
        <v>342</v>
      </c>
      <c r="G134" s="172"/>
      <c r="H134" s="172"/>
      <c r="I134" s="175"/>
      <c r="J134" s="186">
        <f>BK134</f>
        <v>0</v>
      </c>
      <c r="K134" s="172"/>
      <c r="L134" s="177"/>
      <c r="M134" s="178"/>
      <c r="N134" s="179"/>
      <c r="O134" s="179"/>
      <c r="P134" s="180">
        <f>SUM(P135:P138)</f>
        <v>0</v>
      </c>
      <c r="Q134" s="179"/>
      <c r="R134" s="180">
        <f>SUM(R135:R138)</f>
        <v>0</v>
      </c>
      <c r="S134" s="179"/>
      <c r="T134" s="181">
        <f>SUM(T135:T138)</f>
        <v>0</v>
      </c>
      <c r="AR134" s="182" t="s">
        <v>86</v>
      </c>
      <c r="AT134" s="183" t="s">
        <v>77</v>
      </c>
      <c r="AU134" s="183" t="s">
        <v>86</v>
      </c>
      <c r="AY134" s="182" t="s">
        <v>146</v>
      </c>
      <c r="BK134" s="184">
        <f>SUM(BK135:BK138)</f>
        <v>0</v>
      </c>
    </row>
    <row r="135" spans="1:65" s="2" customFormat="1" ht="24.2" customHeight="1">
      <c r="A135" s="34"/>
      <c r="B135" s="35"/>
      <c r="C135" s="187" t="s">
        <v>86</v>
      </c>
      <c r="D135" s="187" t="s">
        <v>149</v>
      </c>
      <c r="E135" s="188" t="s">
        <v>370</v>
      </c>
      <c r="F135" s="189" t="s">
        <v>371</v>
      </c>
      <c r="G135" s="190" t="s">
        <v>152</v>
      </c>
      <c r="H135" s="191">
        <v>102</v>
      </c>
      <c r="I135" s="192"/>
      <c r="J135" s="193">
        <f>ROUND(I135*H135,2)</f>
        <v>0</v>
      </c>
      <c r="K135" s="194"/>
      <c r="L135" s="39"/>
      <c r="M135" s="195" t="s">
        <v>1</v>
      </c>
      <c r="N135" s="196" t="s">
        <v>43</v>
      </c>
      <c r="O135" s="71"/>
      <c r="P135" s="197">
        <f>O135*H135</f>
        <v>0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9" t="s">
        <v>153</v>
      </c>
      <c r="AT135" s="199" t="s">
        <v>149</v>
      </c>
      <c r="AU135" s="199" t="s">
        <v>88</v>
      </c>
      <c r="AY135" s="17" t="s">
        <v>146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17" t="s">
        <v>86</v>
      </c>
      <c r="BK135" s="200">
        <f>ROUND(I135*H135,2)</f>
        <v>0</v>
      </c>
      <c r="BL135" s="17" t="s">
        <v>153</v>
      </c>
      <c r="BM135" s="199" t="s">
        <v>88</v>
      </c>
    </row>
    <row r="136" spans="1:65" s="2" customFormat="1">
      <c r="A136" s="34"/>
      <c r="B136" s="35"/>
      <c r="C136" s="36"/>
      <c r="D136" s="201" t="s">
        <v>154</v>
      </c>
      <c r="E136" s="36"/>
      <c r="F136" s="202" t="s">
        <v>371</v>
      </c>
      <c r="G136" s="36"/>
      <c r="H136" s="36"/>
      <c r="I136" s="203"/>
      <c r="J136" s="36"/>
      <c r="K136" s="36"/>
      <c r="L136" s="39"/>
      <c r="M136" s="204"/>
      <c r="N136" s="205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154</v>
      </c>
      <c r="AU136" s="17" t="s">
        <v>88</v>
      </c>
    </row>
    <row r="137" spans="1:65" s="13" customFormat="1">
      <c r="B137" s="206"/>
      <c r="C137" s="207"/>
      <c r="D137" s="201" t="s">
        <v>155</v>
      </c>
      <c r="E137" s="208" t="s">
        <v>1</v>
      </c>
      <c r="F137" s="209" t="s">
        <v>1099</v>
      </c>
      <c r="G137" s="207"/>
      <c r="H137" s="210">
        <v>102</v>
      </c>
      <c r="I137" s="211"/>
      <c r="J137" s="207"/>
      <c r="K137" s="207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155</v>
      </c>
      <c r="AU137" s="216" t="s">
        <v>88</v>
      </c>
      <c r="AV137" s="13" t="s">
        <v>88</v>
      </c>
      <c r="AW137" s="13" t="s">
        <v>35</v>
      </c>
      <c r="AX137" s="13" t="s">
        <v>78</v>
      </c>
      <c r="AY137" s="216" t="s">
        <v>146</v>
      </c>
    </row>
    <row r="138" spans="1:65" s="14" customFormat="1">
      <c r="B138" s="217"/>
      <c r="C138" s="218"/>
      <c r="D138" s="201" t="s">
        <v>155</v>
      </c>
      <c r="E138" s="219" t="s">
        <v>1</v>
      </c>
      <c r="F138" s="220" t="s">
        <v>157</v>
      </c>
      <c r="G138" s="218"/>
      <c r="H138" s="221">
        <v>102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155</v>
      </c>
      <c r="AU138" s="227" t="s">
        <v>88</v>
      </c>
      <c r="AV138" s="14" t="s">
        <v>153</v>
      </c>
      <c r="AW138" s="14" t="s">
        <v>35</v>
      </c>
      <c r="AX138" s="14" t="s">
        <v>86</v>
      </c>
      <c r="AY138" s="227" t="s">
        <v>146</v>
      </c>
    </row>
    <row r="139" spans="1:65" s="12" customFormat="1" ht="25.9" customHeight="1">
      <c r="B139" s="171"/>
      <c r="C139" s="172"/>
      <c r="D139" s="173" t="s">
        <v>77</v>
      </c>
      <c r="E139" s="174" t="s">
        <v>489</v>
      </c>
      <c r="F139" s="174" t="s">
        <v>490</v>
      </c>
      <c r="G139" s="172"/>
      <c r="H139" s="172"/>
      <c r="I139" s="175"/>
      <c r="J139" s="176">
        <f>BK139</f>
        <v>0</v>
      </c>
      <c r="K139" s="172"/>
      <c r="L139" s="177"/>
      <c r="M139" s="178"/>
      <c r="N139" s="179"/>
      <c r="O139" s="179"/>
      <c r="P139" s="180">
        <f>P140+P150+P165+P178+P211</f>
        <v>0</v>
      </c>
      <c r="Q139" s="179"/>
      <c r="R139" s="180">
        <f>R140+R150+R165+R178+R211</f>
        <v>0</v>
      </c>
      <c r="S139" s="179"/>
      <c r="T139" s="181">
        <f>T140+T150+T165+T178+T211</f>
        <v>0</v>
      </c>
      <c r="AR139" s="182" t="s">
        <v>88</v>
      </c>
      <c r="AT139" s="183" t="s">
        <v>77</v>
      </c>
      <c r="AU139" s="183" t="s">
        <v>78</v>
      </c>
      <c r="AY139" s="182" t="s">
        <v>146</v>
      </c>
      <c r="BK139" s="184">
        <f>BK140+BK150+BK165+BK178+BK211</f>
        <v>0</v>
      </c>
    </row>
    <row r="140" spans="1:65" s="12" customFormat="1" ht="22.9" customHeight="1">
      <c r="B140" s="171"/>
      <c r="C140" s="172"/>
      <c r="D140" s="173" t="s">
        <v>77</v>
      </c>
      <c r="E140" s="185" t="s">
        <v>1100</v>
      </c>
      <c r="F140" s="185" t="s">
        <v>1101</v>
      </c>
      <c r="G140" s="172"/>
      <c r="H140" s="172"/>
      <c r="I140" s="175"/>
      <c r="J140" s="186">
        <f>BK140</f>
        <v>0</v>
      </c>
      <c r="K140" s="172"/>
      <c r="L140" s="177"/>
      <c r="M140" s="178"/>
      <c r="N140" s="179"/>
      <c r="O140" s="179"/>
      <c r="P140" s="180">
        <f>SUM(P141:P149)</f>
        <v>0</v>
      </c>
      <c r="Q140" s="179"/>
      <c r="R140" s="180">
        <f>SUM(R141:R149)</f>
        <v>0</v>
      </c>
      <c r="S140" s="179"/>
      <c r="T140" s="181">
        <f>SUM(T141:T149)</f>
        <v>0</v>
      </c>
      <c r="AR140" s="182" t="s">
        <v>88</v>
      </c>
      <c r="AT140" s="183" t="s">
        <v>77</v>
      </c>
      <c r="AU140" s="183" t="s">
        <v>86</v>
      </c>
      <c r="AY140" s="182" t="s">
        <v>146</v>
      </c>
      <c r="BK140" s="184">
        <f>SUM(BK141:BK149)</f>
        <v>0</v>
      </c>
    </row>
    <row r="141" spans="1:65" s="2" customFormat="1" ht="24.2" customHeight="1">
      <c r="A141" s="34"/>
      <c r="B141" s="35"/>
      <c r="C141" s="187" t="s">
        <v>88</v>
      </c>
      <c r="D141" s="187" t="s">
        <v>149</v>
      </c>
      <c r="E141" s="188" t="s">
        <v>1102</v>
      </c>
      <c r="F141" s="189" t="s">
        <v>1103</v>
      </c>
      <c r="G141" s="190" t="s">
        <v>163</v>
      </c>
      <c r="H141" s="191">
        <v>21</v>
      </c>
      <c r="I141" s="192"/>
      <c r="J141" s="193">
        <f>ROUND(I141*H141,2)</f>
        <v>0</v>
      </c>
      <c r="K141" s="194"/>
      <c r="L141" s="39"/>
      <c r="M141" s="195" t="s">
        <v>1</v>
      </c>
      <c r="N141" s="196" t="s">
        <v>43</v>
      </c>
      <c r="O141" s="71"/>
      <c r="P141" s="197">
        <f>O141*H141</f>
        <v>0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9" t="s">
        <v>197</v>
      </c>
      <c r="AT141" s="199" t="s">
        <v>149</v>
      </c>
      <c r="AU141" s="199" t="s">
        <v>88</v>
      </c>
      <c r="AY141" s="17" t="s">
        <v>146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7" t="s">
        <v>86</v>
      </c>
      <c r="BK141" s="200">
        <f>ROUND(I141*H141,2)</f>
        <v>0</v>
      </c>
      <c r="BL141" s="17" t="s">
        <v>197</v>
      </c>
      <c r="BM141" s="199" t="s">
        <v>153</v>
      </c>
    </row>
    <row r="142" spans="1:65" s="2" customFormat="1" ht="19.5">
      <c r="A142" s="34"/>
      <c r="B142" s="35"/>
      <c r="C142" s="36"/>
      <c r="D142" s="201" t="s">
        <v>154</v>
      </c>
      <c r="E142" s="36"/>
      <c r="F142" s="202" t="s">
        <v>1103</v>
      </c>
      <c r="G142" s="36"/>
      <c r="H142" s="36"/>
      <c r="I142" s="203"/>
      <c r="J142" s="36"/>
      <c r="K142" s="36"/>
      <c r="L142" s="39"/>
      <c r="M142" s="204"/>
      <c r="N142" s="205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154</v>
      </c>
      <c r="AU142" s="17" t="s">
        <v>88</v>
      </c>
    </row>
    <row r="143" spans="1:65" s="2" customFormat="1" ht="16.5" customHeight="1">
      <c r="A143" s="34"/>
      <c r="B143" s="35"/>
      <c r="C143" s="238" t="s">
        <v>147</v>
      </c>
      <c r="D143" s="238" t="s">
        <v>266</v>
      </c>
      <c r="E143" s="239" t="s">
        <v>1104</v>
      </c>
      <c r="F143" s="240" t="s">
        <v>1105</v>
      </c>
      <c r="G143" s="241" t="s">
        <v>163</v>
      </c>
      <c r="H143" s="242">
        <v>21.42</v>
      </c>
      <c r="I143" s="243"/>
      <c r="J143" s="244">
        <f>ROUND(I143*H143,2)</f>
        <v>0</v>
      </c>
      <c r="K143" s="245"/>
      <c r="L143" s="246"/>
      <c r="M143" s="247" t="s">
        <v>1</v>
      </c>
      <c r="N143" s="248" t="s">
        <v>43</v>
      </c>
      <c r="O143" s="71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9" t="s">
        <v>256</v>
      </c>
      <c r="AT143" s="199" t="s">
        <v>266</v>
      </c>
      <c r="AU143" s="199" t="s">
        <v>88</v>
      </c>
      <c r="AY143" s="17" t="s">
        <v>146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7" t="s">
        <v>86</v>
      </c>
      <c r="BK143" s="200">
        <f>ROUND(I143*H143,2)</f>
        <v>0</v>
      </c>
      <c r="BL143" s="17" t="s">
        <v>197</v>
      </c>
      <c r="BM143" s="199" t="s">
        <v>164</v>
      </c>
    </row>
    <row r="144" spans="1:65" s="2" customFormat="1">
      <c r="A144" s="34"/>
      <c r="B144" s="35"/>
      <c r="C144" s="36"/>
      <c r="D144" s="201" t="s">
        <v>154</v>
      </c>
      <c r="E144" s="36"/>
      <c r="F144" s="202" t="s">
        <v>1105</v>
      </c>
      <c r="G144" s="36"/>
      <c r="H144" s="36"/>
      <c r="I144" s="203"/>
      <c r="J144" s="36"/>
      <c r="K144" s="36"/>
      <c r="L144" s="39"/>
      <c r="M144" s="204"/>
      <c r="N144" s="205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154</v>
      </c>
      <c r="AU144" s="17" t="s">
        <v>88</v>
      </c>
    </row>
    <row r="145" spans="1:65" s="2" customFormat="1" ht="29.25">
      <c r="A145" s="34"/>
      <c r="B145" s="35"/>
      <c r="C145" s="36"/>
      <c r="D145" s="201" t="s">
        <v>347</v>
      </c>
      <c r="E145" s="36"/>
      <c r="F145" s="249" t="s">
        <v>1106</v>
      </c>
      <c r="G145" s="36"/>
      <c r="H145" s="36"/>
      <c r="I145" s="203"/>
      <c r="J145" s="36"/>
      <c r="K145" s="36"/>
      <c r="L145" s="39"/>
      <c r="M145" s="204"/>
      <c r="N145" s="205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347</v>
      </c>
      <c r="AU145" s="17" t="s">
        <v>88</v>
      </c>
    </row>
    <row r="146" spans="1:65" s="13" customFormat="1">
      <c r="B146" s="206"/>
      <c r="C146" s="207"/>
      <c r="D146" s="201" t="s">
        <v>155</v>
      </c>
      <c r="E146" s="208" t="s">
        <v>1</v>
      </c>
      <c r="F146" s="209" t="s">
        <v>1107</v>
      </c>
      <c r="G146" s="207"/>
      <c r="H146" s="210">
        <v>21.42</v>
      </c>
      <c r="I146" s="211"/>
      <c r="J146" s="207"/>
      <c r="K146" s="207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155</v>
      </c>
      <c r="AU146" s="216" t="s">
        <v>88</v>
      </c>
      <c r="AV146" s="13" t="s">
        <v>88</v>
      </c>
      <c r="AW146" s="13" t="s">
        <v>35</v>
      </c>
      <c r="AX146" s="13" t="s">
        <v>78</v>
      </c>
      <c r="AY146" s="216" t="s">
        <v>146</v>
      </c>
    </row>
    <row r="147" spans="1:65" s="14" customFormat="1">
      <c r="B147" s="217"/>
      <c r="C147" s="218"/>
      <c r="D147" s="201" t="s">
        <v>155</v>
      </c>
      <c r="E147" s="219" t="s">
        <v>1</v>
      </c>
      <c r="F147" s="220" t="s">
        <v>157</v>
      </c>
      <c r="G147" s="218"/>
      <c r="H147" s="221">
        <v>21.42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155</v>
      </c>
      <c r="AU147" s="227" t="s">
        <v>88</v>
      </c>
      <c r="AV147" s="14" t="s">
        <v>153</v>
      </c>
      <c r="AW147" s="14" t="s">
        <v>35</v>
      </c>
      <c r="AX147" s="14" t="s">
        <v>86</v>
      </c>
      <c r="AY147" s="227" t="s">
        <v>146</v>
      </c>
    </row>
    <row r="148" spans="1:65" s="2" customFormat="1" ht="24.2" customHeight="1">
      <c r="A148" s="34"/>
      <c r="B148" s="35"/>
      <c r="C148" s="187" t="s">
        <v>153</v>
      </c>
      <c r="D148" s="187" t="s">
        <v>149</v>
      </c>
      <c r="E148" s="188" t="s">
        <v>1108</v>
      </c>
      <c r="F148" s="189" t="s">
        <v>1109</v>
      </c>
      <c r="G148" s="190" t="s">
        <v>205</v>
      </c>
      <c r="H148" s="191">
        <v>4.2000000000000003E-2</v>
      </c>
      <c r="I148" s="192"/>
      <c r="J148" s="193">
        <f>ROUND(I148*H148,2)</f>
        <v>0</v>
      </c>
      <c r="K148" s="194"/>
      <c r="L148" s="39"/>
      <c r="M148" s="195" t="s">
        <v>1</v>
      </c>
      <c r="N148" s="196" t="s">
        <v>43</v>
      </c>
      <c r="O148" s="71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9" t="s">
        <v>197</v>
      </c>
      <c r="AT148" s="199" t="s">
        <v>149</v>
      </c>
      <c r="AU148" s="199" t="s">
        <v>88</v>
      </c>
      <c r="AY148" s="17" t="s">
        <v>146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7" t="s">
        <v>86</v>
      </c>
      <c r="BK148" s="200">
        <f>ROUND(I148*H148,2)</f>
        <v>0</v>
      </c>
      <c r="BL148" s="17" t="s">
        <v>197</v>
      </c>
      <c r="BM148" s="199" t="s">
        <v>170</v>
      </c>
    </row>
    <row r="149" spans="1:65" s="2" customFormat="1" ht="19.5">
      <c r="A149" s="34"/>
      <c r="B149" s="35"/>
      <c r="C149" s="36"/>
      <c r="D149" s="201" t="s">
        <v>154</v>
      </c>
      <c r="E149" s="36"/>
      <c r="F149" s="202" t="s">
        <v>1109</v>
      </c>
      <c r="G149" s="36"/>
      <c r="H149" s="36"/>
      <c r="I149" s="203"/>
      <c r="J149" s="36"/>
      <c r="K149" s="36"/>
      <c r="L149" s="39"/>
      <c r="M149" s="204"/>
      <c r="N149" s="205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154</v>
      </c>
      <c r="AU149" s="17" t="s">
        <v>88</v>
      </c>
    </row>
    <row r="150" spans="1:65" s="12" customFormat="1" ht="22.9" customHeight="1">
      <c r="B150" s="171"/>
      <c r="C150" s="172"/>
      <c r="D150" s="173" t="s">
        <v>77</v>
      </c>
      <c r="E150" s="185" t="s">
        <v>1110</v>
      </c>
      <c r="F150" s="185" t="s">
        <v>93</v>
      </c>
      <c r="G150" s="172"/>
      <c r="H150" s="172"/>
      <c r="I150" s="175"/>
      <c r="J150" s="186">
        <f>BK150</f>
        <v>0</v>
      </c>
      <c r="K150" s="172"/>
      <c r="L150" s="177"/>
      <c r="M150" s="178"/>
      <c r="N150" s="179"/>
      <c r="O150" s="179"/>
      <c r="P150" s="180">
        <f>SUM(P151:P164)</f>
        <v>0</v>
      </c>
      <c r="Q150" s="179"/>
      <c r="R150" s="180">
        <f>SUM(R151:R164)</f>
        <v>0</v>
      </c>
      <c r="S150" s="179"/>
      <c r="T150" s="181">
        <f>SUM(T151:T164)</f>
        <v>0</v>
      </c>
      <c r="AR150" s="182" t="s">
        <v>88</v>
      </c>
      <c r="AT150" s="183" t="s">
        <v>77</v>
      </c>
      <c r="AU150" s="183" t="s">
        <v>86</v>
      </c>
      <c r="AY150" s="182" t="s">
        <v>146</v>
      </c>
      <c r="BK150" s="184">
        <f>SUM(BK151:BK164)</f>
        <v>0</v>
      </c>
    </row>
    <row r="151" spans="1:65" s="2" customFormat="1" ht="16.5" customHeight="1">
      <c r="A151" s="34"/>
      <c r="B151" s="35"/>
      <c r="C151" s="187" t="s">
        <v>177</v>
      </c>
      <c r="D151" s="187" t="s">
        <v>149</v>
      </c>
      <c r="E151" s="188" t="s">
        <v>1111</v>
      </c>
      <c r="F151" s="189" t="s">
        <v>1112</v>
      </c>
      <c r="G151" s="190" t="s">
        <v>152</v>
      </c>
      <c r="H151" s="191">
        <v>12</v>
      </c>
      <c r="I151" s="192"/>
      <c r="J151" s="193">
        <f>ROUND(I151*H151,2)</f>
        <v>0</v>
      </c>
      <c r="K151" s="194"/>
      <c r="L151" s="39"/>
      <c r="M151" s="195" t="s">
        <v>1</v>
      </c>
      <c r="N151" s="196" t="s">
        <v>43</v>
      </c>
      <c r="O151" s="71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9" t="s">
        <v>197</v>
      </c>
      <c r="AT151" s="199" t="s">
        <v>149</v>
      </c>
      <c r="AU151" s="199" t="s">
        <v>88</v>
      </c>
      <c r="AY151" s="17" t="s">
        <v>146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7" t="s">
        <v>86</v>
      </c>
      <c r="BK151" s="200">
        <f>ROUND(I151*H151,2)</f>
        <v>0</v>
      </c>
      <c r="BL151" s="17" t="s">
        <v>197</v>
      </c>
      <c r="BM151" s="199" t="s">
        <v>181</v>
      </c>
    </row>
    <row r="152" spans="1:65" s="2" customFormat="1">
      <c r="A152" s="34"/>
      <c r="B152" s="35"/>
      <c r="C152" s="36"/>
      <c r="D152" s="201" t="s">
        <v>154</v>
      </c>
      <c r="E152" s="36"/>
      <c r="F152" s="202" t="s">
        <v>1112</v>
      </c>
      <c r="G152" s="36"/>
      <c r="H152" s="36"/>
      <c r="I152" s="203"/>
      <c r="J152" s="36"/>
      <c r="K152" s="36"/>
      <c r="L152" s="39"/>
      <c r="M152" s="204"/>
      <c r="N152" s="205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154</v>
      </c>
      <c r="AU152" s="17" t="s">
        <v>88</v>
      </c>
    </row>
    <row r="153" spans="1:65" s="2" customFormat="1" ht="16.5" customHeight="1">
      <c r="A153" s="34"/>
      <c r="B153" s="35"/>
      <c r="C153" s="187" t="s">
        <v>164</v>
      </c>
      <c r="D153" s="187" t="s">
        <v>149</v>
      </c>
      <c r="E153" s="188" t="s">
        <v>1113</v>
      </c>
      <c r="F153" s="189" t="s">
        <v>1114</v>
      </c>
      <c r="G153" s="190" t="s">
        <v>152</v>
      </c>
      <c r="H153" s="191">
        <v>6</v>
      </c>
      <c r="I153" s="192"/>
      <c r="J153" s="193">
        <f>ROUND(I153*H153,2)</f>
        <v>0</v>
      </c>
      <c r="K153" s="194"/>
      <c r="L153" s="39"/>
      <c r="M153" s="195" t="s">
        <v>1</v>
      </c>
      <c r="N153" s="196" t="s">
        <v>43</v>
      </c>
      <c r="O153" s="71"/>
      <c r="P153" s="197">
        <f>O153*H153</f>
        <v>0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9" t="s">
        <v>197</v>
      </c>
      <c r="AT153" s="199" t="s">
        <v>149</v>
      </c>
      <c r="AU153" s="199" t="s">
        <v>88</v>
      </c>
      <c r="AY153" s="17" t="s">
        <v>146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7" t="s">
        <v>86</v>
      </c>
      <c r="BK153" s="200">
        <f>ROUND(I153*H153,2)</f>
        <v>0</v>
      </c>
      <c r="BL153" s="17" t="s">
        <v>197</v>
      </c>
      <c r="BM153" s="199" t="s">
        <v>187</v>
      </c>
    </row>
    <row r="154" spans="1:65" s="2" customFormat="1">
      <c r="A154" s="34"/>
      <c r="B154" s="35"/>
      <c r="C154" s="36"/>
      <c r="D154" s="201" t="s">
        <v>154</v>
      </c>
      <c r="E154" s="36"/>
      <c r="F154" s="202" t="s">
        <v>1114</v>
      </c>
      <c r="G154" s="36"/>
      <c r="H154" s="36"/>
      <c r="I154" s="203"/>
      <c r="J154" s="36"/>
      <c r="K154" s="36"/>
      <c r="L154" s="39"/>
      <c r="M154" s="204"/>
      <c r="N154" s="205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154</v>
      </c>
      <c r="AU154" s="17" t="s">
        <v>88</v>
      </c>
    </row>
    <row r="155" spans="1:65" s="2" customFormat="1" ht="16.5" customHeight="1">
      <c r="A155" s="34"/>
      <c r="B155" s="35"/>
      <c r="C155" s="238" t="s">
        <v>189</v>
      </c>
      <c r="D155" s="238" t="s">
        <v>266</v>
      </c>
      <c r="E155" s="239" t="s">
        <v>1115</v>
      </c>
      <c r="F155" s="240" t="s">
        <v>1116</v>
      </c>
      <c r="G155" s="241" t="s">
        <v>152</v>
      </c>
      <c r="H155" s="242">
        <v>6</v>
      </c>
      <c r="I155" s="243"/>
      <c r="J155" s="244">
        <f>ROUND(I155*H155,2)</f>
        <v>0</v>
      </c>
      <c r="K155" s="245"/>
      <c r="L155" s="246"/>
      <c r="M155" s="247" t="s">
        <v>1</v>
      </c>
      <c r="N155" s="248" t="s">
        <v>43</v>
      </c>
      <c r="O155" s="71"/>
      <c r="P155" s="197">
        <f>O155*H155</f>
        <v>0</v>
      </c>
      <c r="Q155" s="197">
        <v>0</v>
      </c>
      <c r="R155" s="197">
        <f>Q155*H155</f>
        <v>0</v>
      </c>
      <c r="S155" s="197">
        <v>0</v>
      </c>
      <c r="T155" s="19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9" t="s">
        <v>256</v>
      </c>
      <c r="AT155" s="199" t="s">
        <v>266</v>
      </c>
      <c r="AU155" s="199" t="s">
        <v>88</v>
      </c>
      <c r="AY155" s="17" t="s">
        <v>146</v>
      </c>
      <c r="BE155" s="200">
        <f>IF(N155="základní",J155,0)</f>
        <v>0</v>
      </c>
      <c r="BF155" s="200">
        <f>IF(N155="snížená",J155,0)</f>
        <v>0</v>
      </c>
      <c r="BG155" s="200">
        <f>IF(N155="zákl. přenesená",J155,0)</f>
        <v>0</v>
      </c>
      <c r="BH155" s="200">
        <f>IF(N155="sníž. přenesená",J155,0)</f>
        <v>0</v>
      </c>
      <c r="BI155" s="200">
        <f>IF(N155="nulová",J155,0)</f>
        <v>0</v>
      </c>
      <c r="BJ155" s="17" t="s">
        <v>86</v>
      </c>
      <c r="BK155" s="200">
        <f>ROUND(I155*H155,2)</f>
        <v>0</v>
      </c>
      <c r="BL155" s="17" t="s">
        <v>197</v>
      </c>
      <c r="BM155" s="199" t="s">
        <v>193</v>
      </c>
    </row>
    <row r="156" spans="1:65" s="2" customFormat="1">
      <c r="A156" s="34"/>
      <c r="B156" s="35"/>
      <c r="C156" s="36"/>
      <c r="D156" s="201" t="s">
        <v>154</v>
      </c>
      <c r="E156" s="36"/>
      <c r="F156" s="202" t="s">
        <v>1116</v>
      </c>
      <c r="G156" s="36"/>
      <c r="H156" s="36"/>
      <c r="I156" s="203"/>
      <c r="J156" s="36"/>
      <c r="K156" s="36"/>
      <c r="L156" s="39"/>
      <c r="M156" s="204"/>
      <c r="N156" s="205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154</v>
      </c>
      <c r="AU156" s="17" t="s">
        <v>88</v>
      </c>
    </row>
    <row r="157" spans="1:65" s="2" customFormat="1" ht="24.2" customHeight="1">
      <c r="A157" s="34"/>
      <c r="B157" s="35"/>
      <c r="C157" s="187" t="s">
        <v>170</v>
      </c>
      <c r="D157" s="187" t="s">
        <v>149</v>
      </c>
      <c r="E157" s="188" t="s">
        <v>1117</v>
      </c>
      <c r="F157" s="189" t="s">
        <v>1118</v>
      </c>
      <c r="G157" s="190" t="s">
        <v>152</v>
      </c>
      <c r="H157" s="191">
        <v>2</v>
      </c>
      <c r="I157" s="192"/>
      <c r="J157" s="193">
        <f>ROUND(I157*H157,2)</f>
        <v>0</v>
      </c>
      <c r="K157" s="194"/>
      <c r="L157" s="39"/>
      <c r="M157" s="195" t="s">
        <v>1</v>
      </c>
      <c r="N157" s="196" t="s">
        <v>43</v>
      </c>
      <c r="O157" s="71"/>
      <c r="P157" s="197">
        <f>O157*H157</f>
        <v>0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9" t="s">
        <v>197</v>
      </c>
      <c r="AT157" s="199" t="s">
        <v>149</v>
      </c>
      <c r="AU157" s="199" t="s">
        <v>88</v>
      </c>
      <c r="AY157" s="17" t="s">
        <v>146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7" t="s">
        <v>86</v>
      </c>
      <c r="BK157" s="200">
        <f>ROUND(I157*H157,2)</f>
        <v>0</v>
      </c>
      <c r="BL157" s="17" t="s">
        <v>197</v>
      </c>
      <c r="BM157" s="199" t="s">
        <v>197</v>
      </c>
    </row>
    <row r="158" spans="1:65" s="2" customFormat="1" ht="19.5">
      <c r="A158" s="34"/>
      <c r="B158" s="35"/>
      <c r="C158" s="36"/>
      <c r="D158" s="201" t="s">
        <v>154</v>
      </c>
      <c r="E158" s="36"/>
      <c r="F158" s="202" t="s">
        <v>1118</v>
      </c>
      <c r="G158" s="36"/>
      <c r="H158" s="36"/>
      <c r="I158" s="203"/>
      <c r="J158" s="36"/>
      <c r="K158" s="36"/>
      <c r="L158" s="39"/>
      <c r="M158" s="204"/>
      <c r="N158" s="205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154</v>
      </c>
      <c r="AU158" s="17" t="s">
        <v>88</v>
      </c>
    </row>
    <row r="159" spans="1:65" s="2" customFormat="1" ht="24.2" customHeight="1">
      <c r="A159" s="34"/>
      <c r="B159" s="35"/>
      <c r="C159" s="187" t="s">
        <v>199</v>
      </c>
      <c r="D159" s="187" t="s">
        <v>149</v>
      </c>
      <c r="E159" s="188" t="s">
        <v>1119</v>
      </c>
      <c r="F159" s="189" t="s">
        <v>1120</v>
      </c>
      <c r="G159" s="190" t="s">
        <v>180</v>
      </c>
      <c r="H159" s="191">
        <v>10</v>
      </c>
      <c r="I159" s="192"/>
      <c r="J159" s="193">
        <f>ROUND(I159*H159,2)</f>
        <v>0</v>
      </c>
      <c r="K159" s="194"/>
      <c r="L159" s="39"/>
      <c r="M159" s="195" t="s">
        <v>1</v>
      </c>
      <c r="N159" s="196" t="s">
        <v>43</v>
      </c>
      <c r="O159" s="71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9" t="s">
        <v>197</v>
      </c>
      <c r="AT159" s="199" t="s">
        <v>149</v>
      </c>
      <c r="AU159" s="199" t="s">
        <v>88</v>
      </c>
      <c r="AY159" s="17" t="s">
        <v>146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7" t="s">
        <v>86</v>
      </c>
      <c r="BK159" s="200">
        <f>ROUND(I159*H159,2)</f>
        <v>0</v>
      </c>
      <c r="BL159" s="17" t="s">
        <v>197</v>
      </c>
      <c r="BM159" s="199" t="s">
        <v>202</v>
      </c>
    </row>
    <row r="160" spans="1:65" s="2" customFormat="1">
      <c r="A160" s="34"/>
      <c r="B160" s="35"/>
      <c r="C160" s="36"/>
      <c r="D160" s="201" t="s">
        <v>154</v>
      </c>
      <c r="E160" s="36"/>
      <c r="F160" s="202" t="s">
        <v>1120</v>
      </c>
      <c r="G160" s="36"/>
      <c r="H160" s="36"/>
      <c r="I160" s="203"/>
      <c r="J160" s="36"/>
      <c r="K160" s="36"/>
      <c r="L160" s="39"/>
      <c r="M160" s="204"/>
      <c r="N160" s="205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154</v>
      </c>
      <c r="AU160" s="17" t="s">
        <v>88</v>
      </c>
    </row>
    <row r="161" spans="1:65" s="2" customFormat="1" ht="24.2" customHeight="1">
      <c r="A161" s="34"/>
      <c r="B161" s="35"/>
      <c r="C161" s="187" t="s">
        <v>181</v>
      </c>
      <c r="D161" s="187" t="s">
        <v>149</v>
      </c>
      <c r="E161" s="188" t="s">
        <v>1121</v>
      </c>
      <c r="F161" s="189" t="s">
        <v>1122</v>
      </c>
      <c r="G161" s="190" t="s">
        <v>180</v>
      </c>
      <c r="H161" s="191">
        <v>12</v>
      </c>
      <c r="I161" s="192"/>
      <c r="J161" s="193">
        <f>ROUND(I161*H161,2)</f>
        <v>0</v>
      </c>
      <c r="K161" s="194"/>
      <c r="L161" s="39"/>
      <c r="M161" s="195" t="s">
        <v>1</v>
      </c>
      <c r="N161" s="196" t="s">
        <v>43</v>
      </c>
      <c r="O161" s="71"/>
      <c r="P161" s="197">
        <f>O161*H161</f>
        <v>0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9" t="s">
        <v>197</v>
      </c>
      <c r="AT161" s="199" t="s">
        <v>149</v>
      </c>
      <c r="AU161" s="199" t="s">
        <v>88</v>
      </c>
      <c r="AY161" s="17" t="s">
        <v>146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7" t="s">
        <v>86</v>
      </c>
      <c r="BK161" s="200">
        <f>ROUND(I161*H161,2)</f>
        <v>0</v>
      </c>
      <c r="BL161" s="17" t="s">
        <v>197</v>
      </c>
      <c r="BM161" s="199" t="s">
        <v>206</v>
      </c>
    </row>
    <row r="162" spans="1:65" s="2" customFormat="1">
      <c r="A162" s="34"/>
      <c r="B162" s="35"/>
      <c r="C162" s="36"/>
      <c r="D162" s="201" t="s">
        <v>154</v>
      </c>
      <c r="E162" s="36"/>
      <c r="F162" s="202" t="s">
        <v>1122</v>
      </c>
      <c r="G162" s="36"/>
      <c r="H162" s="36"/>
      <c r="I162" s="203"/>
      <c r="J162" s="36"/>
      <c r="K162" s="36"/>
      <c r="L162" s="39"/>
      <c r="M162" s="204"/>
      <c r="N162" s="205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154</v>
      </c>
      <c r="AU162" s="17" t="s">
        <v>88</v>
      </c>
    </row>
    <row r="163" spans="1:65" s="2" customFormat="1" ht="24.2" customHeight="1">
      <c r="A163" s="34"/>
      <c r="B163" s="35"/>
      <c r="C163" s="187" t="s">
        <v>209</v>
      </c>
      <c r="D163" s="187" t="s">
        <v>149</v>
      </c>
      <c r="E163" s="188" t="s">
        <v>1123</v>
      </c>
      <c r="F163" s="189" t="s">
        <v>1124</v>
      </c>
      <c r="G163" s="190" t="s">
        <v>180</v>
      </c>
      <c r="H163" s="191">
        <v>8</v>
      </c>
      <c r="I163" s="192"/>
      <c r="J163" s="193">
        <f>ROUND(I163*H163,2)</f>
        <v>0</v>
      </c>
      <c r="K163" s="194"/>
      <c r="L163" s="39"/>
      <c r="M163" s="195" t="s">
        <v>1</v>
      </c>
      <c r="N163" s="196" t="s">
        <v>43</v>
      </c>
      <c r="O163" s="71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9" t="s">
        <v>197</v>
      </c>
      <c r="AT163" s="199" t="s">
        <v>149</v>
      </c>
      <c r="AU163" s="199" t="s">
        <v>88</v>
      </c>
      <c r="AY163" s="17" t="s">
        <v>146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7" t="s">
        <v>86</v>
      </c>
      <c r="BK163" s="200">
        <f>ROUND(I163*H163,2)</f>
        <v>0</v>
      </c>
      <c r="BL163" s="17" t="s">
        <v>197</v>
      </c>
      <c r="BM163" s="199" t="s">
        <v>212</v>
      </c>
    </row>
    <row r="164" spans="1:65" s="2" customFormat="1">
      <c r="A164" s="34"/>
      <c r="B164" s="35"/>
      <c r="C164" s="36"/>
      <c r="D164" s="201" t="s">
        <v>154</v>
      </c>
      <c r="E164" s="36"/>
      <c r="F164" s="202" t="s">
        <v>1124</v>
      </c>
      <c r="G164" s="36"/>
      <c r="H164" s="36"/>
      <c r="I164" s="203"/>
      <c r="J164" s="36"/>
      <c r="K164" s="36"/>
      <c r="L164" s="39"/>
      <c r="M164" s="204"/>
      <c r="N164" s="205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154</v>
      </c>
      <c r="AU164" s="17" t="s">
        <v>88</v>
      </c>
    </row>
    <row r="165" spans="1:65" s="12" customFormat="1" ht="22.9" customHeight="1">
      <c r="B165" s="171"/>
      <c r="C165" s="172"/>
      <c r="D165" s="173" t="s">
        <v>77</v>
      </c>
      <c r="E165" s="185" t="s">
        <v>1125</v>
      </c>
      <c r="F165" s="185" t="s">
        <v>1126</v>
      </c>
      <c r="G165" s="172"/>
      <c r="H165" s="172"/>
      <c r="I165" s="175"/>
      <c r="J165" s="186">
        <f>BK165</f>
        <v>0</v>
      </c>
      <c r="K165" s="172"/>
      <c r="L165" s="177"/>
      <c r="M165" s="178"/>
      <c r="N165" s="179"/>
      <c r="O165" s="179"/>
      <c r="P165" s="180">
        <f>SUM(P166:P177)</f>
        <v>0</v>
      </c>
      <c r="Q165" s="179"/>
      <c r="R165" s="180">
        <f>SUM(R166:R177)</f>
        <v>0</v>
      </c>
      <c r="S165" s="179"/>
      <c r="T165" s="181">
        <f>SUM(T166:T177)</f>
        <v>0</v>
      </c>
      <c r="AR165" s="182" t="s">
        <v>86</v>
      </c>
      <c r="AT165" s="183" t="s">
        <v>77</v>
      </c>
      <c r="AU165" s="183" t="s">
        <v>86</v>
      </c>
      <c r="AY165" s="182" t="s">
        <v>146</v>
      </c>
      <c r="BK165" s="184">
        <f>SUM(BK166:BK177)</f>
        <v>0</v>
      </c>
    </row>
    <row r="166" spans="1:65" s="2" customFormat="1" ht="16.5" customHeight="1">
      <c r="A166" s="34"/>
      <c r="B166" s="35"/>
      <c r="C166" s="238" t="s">
        <v>187</v>
      </c>
      <c r="D166" s="238" t="s">
        <v>266</v>
      </c>
      <c r="E166" s="239" t="s">
        <v>1127</v>
      </c>
      <c r="F166" s="240" t="s">
        <v>1128</v>
      </c>
      <c r="G166" s="241" t="s">
        <v>1129</v>
      </c>
      <c r="H166" s="242">
        <v>1</v>
      </c>
      <c r="I166" s="243"/>
      <c r="J166" s="244">
        <f>ROUND(I166*H166,2)</f>
        <v>0</v>
      </c>
      <c r="K166" s="245"/>
      <c r="L166" s="246"/>
      <c r="M166" s="247" t="s">
        <v>1</v>
      </c>
      <c r="N166" s="248" t="s">
        <v>43</v>
      </c>
      <c r="O166" s="71"/>
      <c r="P166" s="197">
        <f>O166*H166</f>
        <v>0</v>
      </c>
      <c r="Q166" s="197">
        <v>0</v>
      </c>
      <c r="R166" s="197">
        <f>Q166*H166</f>
        <v>0</v>
      </c>
      <c r="S166" s="197">
        <v>0</v>
      </c>
      <c r="T166" s="19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9" t="s">
        <v>170</v>
      </c>
      <c r="AT166" s="199" t="s">
        <v>266</v>
      </c>
      <c r="AU166" s="199" t="s">
        <v>88</v>
      </c>
      <c r="AY166" s="17" t="s">
        <v>146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7" t="s">
        <v>86</v>
      </c>
      <c r="BK166" s="200">
        <f>ROUND(I166*H166,2)</f>
        <v>0</v>
      </c>
      <c r="BL166" s="17" t="s">
        <v>153</v>
      </c>
      <c r="BM166" s="199" t="s">
        <v>225</v>
      </c>
    </row>
    <row r="167" spans="1:65" s="2" customFormat="1">
      <c r="A167" s="34"/>
      <c r="B167" s="35"/>
      <c r="C167" s="36"/>
      <c r="D167" s="201" t="s">
        <v>154</v>
      </c>
      <c r="E167" s="36"/>
      <c r="F167" s="202" t="s">
        <v>1128</v>
      </c>
      <c r="G167" s="36"/>
      <c r="H167" s="36"/>
      <c r="I167" s="203"/>
      <c r="J167" s="36"/>
      <c r="K167" s="36"/>
      <c r="L167" s="39"/>
      <c r="M167" s="204"/>
      <c r="N167" s="205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154</v>
      </c>
      <c r="AU167" s="17" t="s">
        <v>88</v>
      </c>
    </row>
    <row r="168" spans="1:65" s="2" customFormat="1" ht="24.2" customHeight="1">
      <c r="A168" s="34"/>
      <c r="B168" s="35"/>
      <c r="C168" s="187" t="s">
        <v>228</v>
      </c>
      <c r="D168" s="187" t="s">
        <v>149</v>
      </c>
      <c r="E168" s="188" t="s">
        <v>1130</v>
      </c>
      <c r="F168" s="189" t="s">
        <v>1131</v>
      </c>
      <c r="G168" s="190" t="s">
        <v>1129</v>
      </c>
      <c r="H168" s="191">
        <v>1</v>
      </c>
      <c r="I168" s="192"/>
      <c r="J168" s="193">
        <f>ROUND(I168*H168,2)</f>
        <v>0</v>
      </c>
      <c r="K168" s="194"/>
      <c r="L168" s="39"/>
      <c r="M168" s="195" t="s">
        <v>1</v>
      </c>
      <c r="N168" s="196" t="s">
        <v>43</v>
      </c>
      <c r="O168" s="71"/>
      <c r="P168" s="197">
        <f>O168*H168</f>
        <v>0</v>
      </c>
      <c r="Q168" s="197">
        <v>0</v>
      </c>
      <c r="R168" s="197">
        <f>Q168*H168</f>
        <v>0</v>
      </c>
      <c r="S168" s="197">
        <v>0</v>
      </c>
      <c r="T168" s="19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9" t="s">
        <v>153</v>
      </c>
      <c r="AT168" s="199" t="s">
        <v>149</v>
      </c>
      <c r="AU168" s="199" t="s">
        <v>88</v>
      </c>
      <c r="AY168" s="17" t="s">
        <v>146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7" t="s">
        <v>86</v>
      </c>
      <c r="BK168" s="200">
        <f>ROUND(I168*H168,2)</f>
        <v>0</v>
      </c>
      <c r="BL168" s="17" t="s">
        <v>153</v>
      </c>
      <c r="BM168" s="199" t="s">
        <v>231</v>
      </c>
    </row>
    <row r="169" spans="1:65" s="2" customFormat="1">
      <c r="A169" s="34"/>
      <c r="B169" s="35"/>
      <c r="C169" s="36"/>
      <c r="D169" s="201" t="s">
        <v>154</v>
      </c>
      <c r="E169" s="36"/>
      <c r="F169" s="202" t="s">
        <v>1131</v>
      </c>
      <c r="G169" s="36"/>
      <c r="H169" s="36"/>
      <c r="I169" s="203"/>
      <c r="J169" s="36"/>
      <c r="K169" s="36"/>
      <c r="L169" s="39"/>
      <c r="M169" s="204"/>
      <c r="N169" s="205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154</v>
      </c>
      <c r="AU169" s="17" t="s">
        <v>88</v>
      </c>
    </row>
    <row r="170" spans="1:65" s="2" customFormat="1" ht="16.5" customHeight="1">
      <c r="A170" s="34"/>
      <c r="B170" s="35"/>
      <c r="C170" s="238" t="s">
        <v>193</v>
      </c>
      <c r="D170" s="238" t="s">
        <v>266</v>
      </c>
      <c r="E170" s="239" t="s">
        <v>1132</v>
      </c>
      <c r="F170" s="240" t="s">
        <v>1128</v>
      </c>
      <c r="G170" s="241" t="s">
        <v>1129</v>
      </c>
      <c r="H170" s="242">
        <v>1</v>
      </c>
      <c r="I170" s="243"/>
      <c r="J170" s="244">
        <f>ROUND(I170*H170,2)</f>
        <v>0</v>
      </c>
      <c r="K170" s="245"/>
      <c r="L170" s="246"/>
      <c r="M170" s="247" t="s">
        <v>1</v>
      </c>
      <c r="N170" s="248" t="s">
        <v>43</v>
      </c>
      <c r="O170" s="71"/>
      <c r="P170" s="197">
        <f>O170*H170</f>
        <v>0</v>
      </c>
      <c r="Q170" s="197">
        <v>0</v>
      </c>
      <c r="R170" s="197">
        <f>Q170*H170</f>
        <v>0</v>
      </c>
      <c r="S170" s="197">
        <v>0</v>
      </c>
      <c r="T170" s="19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9" t="s">
        <v>170</v>
      </c>
      <c r="AT170" s="199" t="s">
        <v>266</v>
      </c>
      <c r="AU170" s="199" t="s">
        <v>88</v>
      </c>
      <c r="AY170" s="17" t="s">
        <v>146</v>
      </c>
      <c r="BE170" s="200">
        <f>IF(N170="základní",J170,0)</f>
        <v>0</v>
      </c>
      <c r="BF170" s="200">
        <f>IF(N170="snížená",J170,0)</f>
        <v>0</v>
      </c>
      <c r="BG170" s="200">
        <f>IF(N170="zákl. přenesená",J170,0)</f>
        <v>0</v>
      </c>
      <c r="BH170" s="200">
        <f>IF(N170="sníž. přenesená",J170,0)</f>
        <v>0</v>
      </c>
      <c r="BI170" s="200">
        <f>IF(N170="nulová",J170,0)</f>
        <v>0</v>
      </c>
      <c r="BJ170" s="17" t="s">
        <v>86</v>
      </c>
      <c r="BK170" s="200">
        <f>ROUND(I170*H170,2)</f>
        <v>0</v>
      </c>
      <c r="BL170" s="17" t="s">
        <v>153</v>
      </c>
      <c r="BM170" s="199" t="s">
        <v>241</v>
      </c>
    </row>
    <row r="171" spans="1:65" s="2" customFormat="1">
      <c r="A171" s="34"/>
      <c r="B171" s="35"/>
      <c r="C171" s="36"/>
      <c r="D171" s="201" t="s">
        <v>154</v>
      </c>
      <c r="E171" s="36"/>
      <c r="F171" s="202" t="s">
        <v>1128</v>
      </c>
      <c r="G171" s="36"/>
      <c r="H171" s="36"/>
      <c r="I171" s="203"/>
      <c r="J171" s="36"/>
      <c r="K171" s="36"/>
      <c r="L171" s="39"/>
      <c r="M171" s="204"/>
      <c r="N171" s="205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154</v>
      </c>
      <c r="AU171" s="17" t="s">
        <v>88</v>
      </c>
    </row>
    <row r="172" spans="1:65" s="2" customFormat="1" ht="24.2" customHeight="1">
      <c r="A172" s="34"/>
      <c r="B172" s="35"/>
      <c r="C172" s="187" t="s">
        <v>8</v>
      </c>
      <c r="D172" s="187" t="s">
        <v>149</v>
      </c>
      <c r="E172" s="188" t="s">
        <v>1133</v>
      </c>
      <c r="F172" s="189" t="s">
        <v>1134</v>
      </c>
      <c r="G172" s="190" t="s">
        <v>1129</v>
      </c>
      <c r="H172" s="191">
        <v>1</v>
      </c>
      <c r="I172" s="192"/>
      <c r="J172" s="193">
        <f>ROUND(I172*H172,2)</f>
        <v>0</v>
      </c>
      <c r="K172" s="194"/>
      <c r="L172" s="39"/>
      <c r="M172" s="195" t="s">
        <v>1</v>
      </c>
      <c r="N172" s="196" t="s">
        <v>43</v>
      </c>
      <c r="O172" s="71"/>
      <c r="P172" s="197">
        <f>O172*H172</f>
        <v>0</v>
      </c>
      <c r="Q172" s="197">
        <v>0</v>
      </c>
      <c r="R172" s="197">
        <f>Q172*H172</f>
        <v>0</v>
      </c>
      <c r="S172" s="197">
        <v>0</v>
      </c>
      <c r="T172" s="19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9" t="s">
        <v>153</v>
      </c>
      <c r="AT172" s="199" t="s">
        <v>149</v>
      </c>
      <c r="AU172" s="199" t="s">
        <v>88</v>
      </c>
      <c r="AY172" s="17" t="s">
        <v>146</v>
      </c>
      <c r="BE172" s="200">
        <f>IF(N172="základní",J172,0)</f>
        <v>0</v>
      </c>
      <c r="BF172" s="200">
        <f>IF(N172="snížená",J172,0)</f>
        <v>0</v>
      </c>
      <c r="BG172" s="200">
        <f>IF(N172="zákl. přenesená",J172,0)</f>
        <v>0</v>
      </c>
      <c r="BH172" s="200">
        <f>IF(N172="sníž. přenesená",J172,0)</f>
        <v>0</v>
      </c>
      <c r="BI172" s="200">
        <f>IF(N172="nulová",J172,0)</f>
        <v>0</v>
      </c>
      <c r="BJ172" s="17" t="s">
        <v>86</v>
      </c>
      <c r="BK172" s="200">
        <f>ROUND(I172*H172,2)</f>
        <v>0</v>
      </c>
      <c r="BL172" s="17" t="s">
        <v>153</v>
      </c>
      <c r="BM172" s="199" t="s">
        <v>244</v>
      </c>
    </row>
    <row r="173" spans="1:65" s="2" customFormat="1">
      <c r="A173" s="34"/>
      <c r="B173" s="35"/>
      <c r="C173" s="36"/>
      <c r="D173" s="201" t="s">
        <v>154</v>
      </c>
      <c r="E173" s="36"/>
      <c r="F173" s="202" t="s">
        <v>1134</v>
      </c>
      <c r="G173" s="36"/>
      <c r="H173" s="36"/>
      <c r="I173" s="203"/>
      <c r="J173" s="36"/>
      <c r="K173" s="36"/>
      <c r="L173" s="39"/>
      <c r="M173" s="204"/>
      <c r="N173" s="205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154</v>
      </c>
      <c r="AU173" s="17" t="s">
        <v>88</v>
      </c>
    </row>
    <row r="174" spans="1:65" s="2" customFormat="1" ht="16.5" customHeight="1">
      <c r="A174" s="34"/>
      <c r="B174" s="35"/>
      <c r="C174" s="238" t="s">
        <v>197</v>
      </c>
      <c r="D174" s="238" t="s">
        <v>266</v>
      </c>
      <c r="E174" s="239" t="s">
        <v>1135</v>
      </c>
      <c r="F174" s="240" t="s">
        <v>1136</v>
      </c>
      <c r="G174" s="241" t="s">
        <v>1129</v>
      </c>
      <c r="H174" s="242">
        <v>1</v>
      </c>
      <c r="I174" s="243"/>
      <c r="J174" s="244">
        <f>ROUND(I174*H174,2)</f>
        <v>0</v>
      </c>
      <c r="K174" s="245"/>
      <c r="L174" s="246"/>
      <c r="M174" s="247" t="s">
        <v>1</v>
      </c>
      <c r="N174" s="248" t="s">
        <v>43</v>
      </c>
      <c r="O174" s="71"/>
      <c r="P174" s="197">
        <f>O174*H174</f>
        <v>0</v>
      </c>
      <c r="Q174" s="197">
        <v>0</v>
      </c>
      <c r="R174" s="197">
        <f>Q174*H174</f>
        <v>0</v>
      </c>
      <c r="S174" s="197">
        <v>0</v>
      </c>
      <c r="T174" s="19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9" t="s">
        <v>170</v>
      </c>
      <c r="AT174" s="199" t="s">
        <v>266</v>
      </c>
      <c r="AU174" s="199" t="s">
        <v>88</v>
      </c>
      <c r="AY174" s="17" t="s">
        <v>146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17" t="s">
        <v>86</v>
      </c>
      <c r="BK174" s="200">
        <f>ROUND(I174*H174,2)</f>
        <v>0</v>
      </c>
      <c r="BL174" s="17" t="s">
        <v>153</v>
      </c>
      <c r="BM174" s="199" t="s">
        <v>256</v>
      </c>
    </row>
    <row r="175" spans="1:65" s="2" customFormat="1">
      <c r="A175" s="34"/>
      <c r="B175" s="35"/>
      <c r="C175" s="36"/>
      <c r="D175" s="201" t="s">
        <v>154</v>
      </c>
      <c r="E175" s="36"/>
      <c r="F175" s="202" t="s">
        <v>1136</v>
      </c>
      <c r="G175" s="36"/>
      <c r="H175" s="36"/>
      <c r="I175" s="203"/>
      <c r="J175" s="36"/>
      <c r="K175" s="36"/>
      <c r="L175" s="39"/>
      <c r="M175" s="204"/>
      <c r="N175" s="205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154</v>
      </c>
      <c r="AU175" s="17" t="s">
        <v>88</v>
      </c>
    </row>
    <row r="176" spans="1:65" s="2" customFormat="1" ht="24.2" customHeight="1">
      <c r="A176" s="34"/>
      <c r="B176" s="35"/>
      <c r="C176" s="187" t="s">
        <v>260</v>
      </c>
      <c r="D176" s="187" t="s">
        <v>149</v>
      </c>
      <c r="E176" s="188" t="s">
        <v>1137</v>
      </c>
      <c r="F176" s="189" t="s">
        <v>1138</v>
      </c>
      <c r="G176" s="190" t="s">
        <v>1129</v>
      </c>
      <c r="H176" s="191">
        <v>1</v>
      </c>
      <c r="I176" s="192"/>
      <c r="J176" s="193">
        <f>ROUND(I176*H176,2)</f>
        <v>0</v>
      </c>
      <c r="K176" s="194"/>
      <c r="L176" s="39"/>
      <c r="M176" s="195" t="s">
        <v>1</v>
      </c>
      <c r="N176" s="196" t="s">
        <v>43</v>
      </c>
      <c r="O176" s="71"/>
      <c r="P176" s="197">
        <f>O176*H176</f>
        <v>0</v>
      </c>
      <c r="Q176" s="197">
        <v>0</v>
      </c>
      <c r="R176" s="197">
        <f>Q176*H176</f>
        <v>0</v>
      </c>
      <c r="S176" s="197">
        <v>0</v>
      </c>
      <c r="T176" s="19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9" t="s">
        <v>153</v>
      </c>
      <c r="AT176" s="199" t="s">
        <v>149</v>
      </c>
      <c r="AU176" s="199" t="s">
        <v>88</v>
      </c>
      <c r="AY176" s="17" t="s">
        <v>146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7" t="s">
        <v>86</v>
      </c>
      <c r="BK176" s="200">
        <f>ROUND(I176*H176,2)</f>
        <v>0</v>
      </c>
      <c r="BL176" s="17" t="s">
        <v>153</v>
      </c>
      <c r="BM176" s="199" t="s">
        <v>263</v>
      </c>
    </row>
    <row r="177" spans="1:65" s="2" customFormat="1">
      <c r="A177" s="34"/>
      <c r="B177" s="35"/>
      <c r="C177" s="36"/>
      <c r="D177" s="201" t="s">
        <v>154</v>
      </c>
      <c r="E177" s="36"/>
      <c r="F177" s="202" t="s">
        <v>1138</v>
      </c>
      <c r="G177" s="36"/>
      <c r="H177" s="36"/>
      <c r="I177" s="203"/>
      <c r="J177" s="36"/>
      <c r="K177" s="36"/>
      <c r="L177" s="39"/>
      <c r="M177" s="204"/>
      <c r="N177" s="205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154</v>
      </c>
      <c r="AU177" s="17" t="s">
        <v>88</v>
      </c>
    </row>
    <row r="178" spans="1:65" s="12" customFormat="1" ht="22.9" customHeight="1">
      <c r="B178" s="171"/>
      <c r="C178" s="172"/>
      <c r="D178" s="173" t="s">
        <v>77</v>
      </c>
      <c r="E178" s="185" t="s">
        <v>1139</v>
      </c>
      <c r="F178" s="185" t="s">
        <v>1140</v>
      </c>
      <c r="G178" s="172"/>
      <c r="H178" s="172"/>
      <c r="I178" s="175"/>
      <c r="J178" s="186">
        <f>BK178</f>
        <v>0</v>
      </c>
      <c r="K178" s="172"/>
      <c r="L178" s="177"/>
      <c r="M178" s="178"/>
      <c r="N178" s="179"/>
      <c r="O178" s="179"/>
      <c r="P178" s="180">
        <f>SUM(P179:P210)</f>
        <v>0</v>
      </c>
      <c r="Q178" s="179"/>
      <c r="R178" s="180">
        <f>SUM(R179:R210)</f>
        <v>0</v>
      </c>
      <c r="S178" s="179"/>
      <c r="T178" s="181">
        <f>SUM(T179:T210)</f>
        <v>0</v>
      </c>
      <c r="AR178" s="182" t="s">
        <v>86</v>
      </c>
      <c r="AT178" s="183" t="s">
        <v>77</v>
      </c>
      <c r="AU178" s="183" t="s">
        <v>86</v>
      </c>
      <c r="AY178" s="182" t="s">
        <v>146</v>
      </c>
      <c r="BK178" s="184">
        <f>SUM(BK179:BK210)</f>
        <v>0</v>
      </c>
    </row>
    <row r="179" spans="1:65" s="2" customFormat="1" ht="16.5" customHeight="1">
      <c r="A179" s="34"/>
      <c r="B179" s="35"/>
      <c r="C179" s="238" t="s">
        <v>202</v>
      </c>
      <c r="D179" s="238" t="s">
        <v>266</v>
      </c>
      <c r="E179" s="239" t="s">
        <v>1141</v>
      </c>
      <c r="F179" s="240" t="s">
        <v>1142</v>
      </c>
      <c r="G179" s="241" t="s">
        <v>1129</v>
      </c>
      <c r="H179" s="242">
        <v>2</v>
      </c>
      <c r="I179" s="243"/>
      <c r="J179" s="244">
        <f>ROUND(I179*H179,2)</f>
        <v>0</v>
      </c>
      <c r="K179" s="245"/>
      <c r="L179" s="246"/>
      <c r="M179" s="247" t="s">
        <v>1</v>
      </c>
      <c r="N179" s="248" t="s">
        <v>43</v>
      </c>
      <c r="O179" s="71"/>
      <c r="P179" s="197">
        <f>O179*H179</f>
        <v>0</v>
      </c>
      <c r="Q179" s="197">
        <v>0</v>
      </c>
      <c r="R179" s="197">
        <f>Q179*H179</f>
        <v>0</v>
      </c>
      <c r="S179" s="197">
        <v>0</v>
      </c>
      <c r="T179" s="19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9" t="s">
        <v>170</v>
      </c>
      <c r="AT179" s="199" t="s">
        <v>266</v>
      </c>
      <c r="AU179" s="199" t="s">
        <v>88</v>
      </c>
      <c r="AY179" s="17" t="s">
        <v>146</v>
      </c>
      <c r="BE179" s="200">
        <f>IF(N179="základní",J179,0)</f>
        <v>0</v>
      </c>
      <c r="BF179" s="200">
        <f>IF(N179="snížená",J179,0)</f>
        <v>0</v>
      </c>
      <c r="BG179" s="200">
        <f>IF(N179="zákl. přenesená",J179,0)</f>
        <v>0</v>
      </c>
      <c r="BH179" s="200">
        <f>IF(N179="sníž. přenesená",J179,0)</f>
        <v>0</v>
      </c>
      <c r="BI179" s="200">
        <f>IF(N179="nulová",J179,0)</f>
        <v>0</v>
      </c>
      <c r="BJ179" s="17" t="s">
        <v>86</v>
      </c>
      <c r="BK179" s="200">
        <f>ROUND(I179*H179,2)</f>
        <v>0</v>
      </c>
      <c r="BL179" s="17" t="s">
        <v>153</v>
      </c>
      <c r="BM179" s="199" t="s">
        <v>269</v>
      </c>
    </row>
    <row r="180" spans="1:65" s="2" customFormat="1">
      <c r="A180" s="34"/>
      <c r="B180" s="35"/>
      <c r="C180" s="36"/>
      <c r="D180" s="201" t="s">
        <v>154</v>
      </c>
      <c r="E180" s="36"/>
      <c r="F180" s="202" t="s">
        <v>1142</v>
      </c>
      <c r="G180" s="36"/>
      <c r="H180" s="36"/>
      <c r="I180" s="203"/>
      <c r="J180" s="36"/>
      <c r="K180" s="36"/>
      <c r="L180" s="39"/>
      <c r="M180" s="204"/>
      <c r="N180" s="205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154</v>
      </c>
      <c r="AU180" s="17" t="s">
        <v>88</v>
      </c>
    </row>
    <row r="181" spans="1:65" s="2" customFormat="1" ht="16.5" customHeight="1">
      <c r="A181" s="34"/>
      <c r="B181" s="35"/>
      <c r="C181" s="187" t="s">
        <v>271</v>
      </c>
      <c r="D181" s="187" t="s">
        <v>149</v>
      </c>
      <c r="E181" s="188" t="s">
        <v>1143</v>
      </c>
      <c r="F181" s="189" t="s">
        <v>1144</v>
      </c>
      <c r="G181" s="190" t="s">
        <v>1129</v>
      </c>
      <c r="H181" s="191">
        <v>2</v>
      </c>
      <c r="I181" s="192"/>
      <c r="J181" s="193">
        <f>ROUND(I181*H181,2)</f>
        <v>0</v>
      </c>
      <c r="K181" s="194"/>
      <c r="L181" s="39"/>
      <c r="M181" s="195" t="s">
        <v>1</v>
      </c>
      <c r="N181" s="196" t="s">
        <v>43</v>
      </c>
      <c r="O181" s="71"/>
      <c r="P181" s="197">
        <f>O181*H181</f>
        <v>0</v>
      </c>
      <c r="Q181" s="197">
        <v>0</v>
      </c>
      <c r="R181" s="197">
        <f>Q181*H181</f>
        <v>0</v>
      </c>
      <c r="S181" s="197">
        <v>0</v>
      </c>
      <c r="T181" s="19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9" t="s">
        <v>153</v>
      </c>
      <c r="AT181" s="199" t="s">
        <v>149</v>
      </c>
      <c r="AU181" s="199" t="s">
        <v>88</v>
      </c>
      <c r="AY181" s="17" t="s">
        <v>146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7" t="s">
        <v>86</v>
      </c>
      <c r="BK181" s="200">
        <f>ROUND(I181*H181,2)</f>
        <v>0</v>
      </c>
      <c r="BL181" s="17" t="s">
        <v>153</v>
      </c>
      <c r="BM181" s="199" t="s">
        <v>274</v>
      </c>
    </row>
    <row r="182" spans="1:65" s="2" customFormat="1">
      <c r="A182" s="34"/>
      <c r="B182" s="35"/>
      <c r="C182" s="36"/>
      <c r="D182" s="201" t="s">
        <v>154</v>
      </c>
      <c r="E182" s="36"/>
      <c r="F182" s="202" t="s">
        <v>1144</v>
      </c>
      <c r="G182" s="36"/>
      <c r="H182" s="36"/>
      <c r="I182" s="203"/>
      <c r="J182" s="36"/>
      <c r="K182" s="36"/>
      <c r="L182" s="39"/>
      <c r="M182" s="204"/>
      <c r="N182" s="205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154</v>
      </c>
      <c r="AU182" s="17" t="s">
        <v>88</v>
      </c>
    </row>
    <row r="183" spans="1:65" s="2" customFormat="1" ht="16.5" customHeight="1">
      <c r="A183" s="34"/>
      <c r="B183" s="35"/>
      <c r="C183" s="238" t="s">
        <v>206</v>
      </c>
      <c r="D183" s="238" t="s">
        <v>266</v>
      </c>
      <c r="E183" s="239" t="s">
        <v>1145</v>
      </c>
      <c r="F183" s="240" t="s">
        <v>1146</v>
      </c>
      <c r="G183" s="241" t="s">
        <v>1129</v>
      </c>
      <c r="H183" s="242">
        <v>1</v>
      </c>
      <c r="I183" s="243"/>
      <c r="J183" s="244">
        <f>ROUND(I183*H183,2)</f>
        <v>0</v>
      </c>
      <c r="K183" s="245"/>
      <c r="L183" s="246"/>
      <c r="M183" s="247" t="s">
        <v>1</v>
      </c>
      <c r="N183" s="248" t="s">
        <v>43</v>
      </c>
      <c r="O183" s="71"/>
      <c r="P183" s="197">
        <f>O183*H183</f>
        <v>0</v>
      </c>
      <c r="Q183" s="197">
        <v>0</v>
      </c>
      <c r="R183" s="197">
        <f>Q183*H183</f>
        <v>0</v>
      </c>
      <c r="S183" s="197">
        <v>0</v>
      </c>
      <c r="T183" s="19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9" t="s">
        <v>170</v>
      </c>
      <c r="AT183" s="199" t="s">
        <v>266</v>
      </c>
      <c r="AU183" s="199" t="s">
        <v>88</v>
      </c>
      <c r="AY183" s="17" t="s">
        <v>146</v>
      </c>
      <c r="BE183" s="200">
        <f>IF(N183="základní",J183,0)</f>
        <v>0</v>
      </c>
      <c r="BF183" s="200">
        <f>IF(N183="snížená",J183,0)</f>
        <v>0</v>
      </c>
      <c r="BG183" s="200">
        <f>IF(N183="zákl. přenesená",J183,0)</f>
        <v>0</v>
      </c>
      <c r="BH183" s="200">
        <f>IF(N183="sníž. přenesená",J183,0)</f>
        <v>0</v>
      </c>
      <c r="BI183" s="200">
        <f>IF(N183="nulová",J183,0)</f>
        <v>0</v>
      </c>
      <c r="BJ183" s="17" t="s">
        <v>86</v>
      </c>
      <c r="BK183" s="200">
        <f>ROUND(I183*H183,2)</f>
        <v>0</v>
      </c>
      <c r="BL183" s="17" t="s">
        <v>153</v>
      </c>
      <c r="BM183" s="199" t="s">
        <v>277</v>
      </c>
    </row>
    <row r="184" spans="1:65" s="2" customFormat="1">
      <c r="A184" s="34"/>
      <c r="B184" s="35"/>
      <c r="C184" s="36"/>
      <c r="D184" s="201" t="s">
        <v>154</v>
      </c>
      <c r="E184" s="36"/>
      <c r="F184" s="202" t="s">
        <v>1146</v>
      </c>
      <c r="G184" s="36"/>
      <c r="H184" s="36"/>
      <c r="I184" s="203"/>
      <c r="J184" s="36"/>
      <c r="K184" s="36"/>
      <c r="L184" s="39"/>
      <c r="M184" s="204"/>
      <c r="N184" s="205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154</v>
      </c>
      <c r="AU184" s="17" t="s">
        <v>88</v>
      </c>
    </row>
    <row r="185" spans="1:65" s="2" customFormat="1" ht="16.5" customHeight="1">
      <c r="A185" s="34"/>
      <c r="B185" s="35"/>
      <c r="C185" s="187" t="s">
        <v>7</v>
      </c>
      <c r="D185" s="187" t="s">
        <v>149</v>
      </c>
      <c r="E185" s="188" t="s">
        <v>1147</v>
      </c>
      <c r="F185" s="189" t="s">
        <v>1148</v>
      </c>
      <c r="G185" s="190" t="s">
        <v>1129</v>
      </c>
      <c r="H185" s="191">
        <v>1</v>
      </c>
      <c r="I185" s="192"/>
      <c r="J185" s="193">
        <f>ROUND(I185*H185,2)</f>
        <v>0</v>
      </c>
      <c r="K185" s="194"/>
      <c r="L185" s="39"/>
      <c r="M185" s="195" t="s">
        <v>1</v>
      </c>
      <c r="N185" s="196" t="s">
        <v>43</v>
      </c>
      <c r="O185" s="71"/>
      <c r="P185" s="197">
        <f>O185*H185</f>
        <v>0</v>
      </c>
      <c r="Q185" s="197">
        <v>0</v>
      </c>
      <c r="R185" s="197">
        <f>Q185*H185</f>
        <v>0</v>
      </c>
      <c r="S185" s="197">
        <v>0</v>
      </c>
      <c r="T185" s="19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9" t="s">
        <v>153</v>
      </c>
      <c r="AT185" s="199" t="s">
        <v>149</v>
      </c>
      <c r="AU185" s="199" t="s">
        <v>88</v>
      </c>
      <c r="AY185" s="17" t="s">
        <v>146</v>
      </c>
      <c r="BE185" s="200">
        <f>IF(N185="základní",J185,0)</f>
        <v>0</v>
      </c>
      <c r="BF185" s="200">
        <f>IF(N185="snížená",J185,0)</f>
        <v>0</v>
      </c>
      <c r="BG185" s="200">
        <f>IF(N185="zákl. přenesená",J185,0)</f>
        <v>0</v>
      </c>
      <c r="BH185" s="200">
        <f>IF(N185="sníž. přenesená",J185,0)</f>
        <v>0</v>
      </c>
      <c r="BI185" s="200">
        <f>IF(N185="nulová",J185,0)</f>
        <v>0</v>
      </c>
      <c r="BJ185" s="17" t="s">
        <v>86</v>
      </c>
      <c r="BK185" s="200">
        <f>ROUND(I185*H185,2)</f>
        <v>0</v>
      </c>
      <c r="BL185" s="17" t="s">
        <v>153</v>
      </c>
      <c r="BM185" s="199" t="s">
        <v>282</v>
      </c>
    </row>
    <row r="186" spans="1:65" s="2" customFormat="1">
      <c r="A186" s="34"/>
      <c r="B186" s="35"/>
      <c r="C186" s="36"/>
      <c r="D186" s="201" t="s">
        <v>154</v>
      </c>
      <c r="E186" s="36"/>
      <c r="F186" s="202" t="s">
        <v>1148</v>
      </c>
      <c r="G186" s="36"/>
      <c r="H186" s="36"/>
      <c r="I186" s="203"/>
      <c r="J186" s="36"/>
      <c r="K186" s="36"/>
      <c r="L186" s="39"/>
      <c r="M186" s="204"/>
      <c r="N186" s="205"/>
      <c r="O186" s="71"/>
      <c r="P186" s="71"/>
      <c r="Q186" s="71"/>
      <c r="R186" s="71"/>
      <c r="S186" s="71"/>
      <c r="T186" s="72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154</v>
      </c>
      <c r="AU186" s="17" t="s">
        <v>88</v>
      </c>
    </row>
    <row r="187" spans="1:65" s="2" customFormat="1" ht="16.5" customHeight="1">
      <c r="A187" s="34"/>
      <c r="B187" s="35"/>
      <c r="C187" s="238" t="s">
        <v>212</v>
      </c>
      <c r="D187" s="238" t="s">
        <v>266</v>
      </c>
      <c r="E187" s="239" t="s">
        <v>1149</v>
      </c>
      <c r="F187" s="240" t="s">
        <v>1150</v>
      </c>
      <c r="G187" s="241" t="s">
        <v>1129</v>
      </c>
      <c r="H187" s="242">
        <v>5</v>
      </c>
      <c r="I187" s="243"/>
      <c r="J187" s="244">
        <f>ROUND(I187*H187,2)</f>
        <v>0</v>
      </c>
      <c r="K187" s="245"/>
      <c r="L187" s="246"/>
      <c r="M187" s="247" t="s">
        <v>1</v>
      </c>
      <c r="N187" s="248" t="s">
        <v>43</v>
      </c>
      <c r="O187" s="71"/>
      <c r="P187" s="197">
        <f>O187*H187</f>
        <v>0</v>
      </c>
      <c r="Q187" s="197">
        <v>0</v>
      </c>
      <c r="R187" s="197">
        <f>Q187*H187</f>
        <v>0</v>
      </c>
      <c r="S187" s="197">
        <v>0</v>
      </c>
      <c r="T187" s="19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9" t="s">
        <v>170</v>
      </c>
      <c r="AT187" s="199" t="s">
        <v>266</v>
      </c>
      <c r="AU187" s="199" t="s">
        <v>88</v>
      </c>
      <c r="AY187" s="17" t="s">
        <v>146</v>
      </c>
      <c r="BE187" s="200">
        <f>IF(N187="základní",J187,0)</f>
        <v>0</v>
      </c>
      <c r="BF187" s="200">
        <f>IF(N187="snížená",J187,0)</f>
        <v>0</v>
      </c>
      <c r="BG187" s="200">
        <f>IF(N187="zákl. přenesená",J187,0)</f>
        <v>0</v>
      </c>
      <c r="BH187" s="200">
        <f>IF(N187="sníž. přenesená",J187,0)</f>
        <v>0</v>
      </c>
      <c r="BI187" s="200">
        <f>IF(N187="nulová",J187,0)</f>
        <v>0</v>
      </c>
      <c r="BJ187" s="17" t="s">
        <v>86</v>
      </c>
      <c r="BK187" s="200">
        <f>ROUND(I187*H187,2)</f>
        <v>0</v>
      </c>
      <c r="BL187" s="17" t="s">
        <v>153</v>
      </c>
      <c r="BM187" s="199" t="s">
        <v>286</v>
      </c>
    </row>
    <row r="188" spans="1:65" s="2" customFormat="1">
      <c r="A188" s="34"/>
      <c r="B188" s="35"/>
      <c r="C188" s="36"/>
      <c r="D188" s="201" t="s">
        <v>154</v>
      </c>
      <c r="E188" s="36"/>
      <c r="F188" s="202" t="s">
        <v>1150</v>
      </c>
      <c r="G188" s="36"/>
      <c r="H188" s="36"/>
      <c r="I188" s="203"/>
      <c r="J188" s="36"/>
      <c r="K188" s="36"/>
      <c r="L188" s="39"/>
      <c r="M188" s="204"/>
      <c r="N188" s="205"/>
      <c r="O188" s="71"/>
      <c r="P188" s="71"/>
      <c r="Q188" s="71"/>
      <c r="R188" s="71"/>
      <c r="S188" s="71"/>
      <c r="T188" s="72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154</v>
      </c>
      <c r="AU188" s="17" t="s">
        <v>88</v>
      </c>
    </row>
    <row r="189" spans="1:65" s="2" customFormat="1" ht="16.5" customHeight="1">
      <c r="A189" s="34"/>
      <c r="B189" s="35"/>
      <c r="C189" s="187" t="s">
        <v>288</v>
      </c>
      <c r="D189" s="187" t="s">
        <v>149</v>
      </c>
      <c r="E189" s="188" t="s">
        <v>1151</v>
      </c>
      <c r="F189" s="189" t="s">
        <v>1152</v>
      </c>
      <c r="G189" s="190" t="s">
        <v>1129</v>
      </c>
      <c r="H189" s="191">
        <v>5</v>
      </c>
      <c r="I189" s="192"/>
      <c r="J189" s="193">
        <f>ROUND(I189*H189,2)</f>
        <v>0</v>
      </c>
      <c r="K189" s="194"/>
      <c r="L189" s="39"/>
      <c r="M189" s="195" t="s">
        <v>1</v>
      </c>
      <c r="N189" s="196" t="s">
        <v>43</v>
      </c>
      <c r="O189" s="71"/>
      <c r="P189" s="197">
        <f>O189*H189</f>
        <v>0</v>
      </c>
      <c r="Q189" s="197">
        <v>0</v>
      </c>
      <c r="R189" s="197">
        <f>Q189*H189</f>
        <v>0</v>
      </c>
      <c r="S189" s="197">
        <v>0</v>
      </c>
      <c r="T189" s="19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9" t="s">
        <v>153</v>
      </c>
      <c r="AT189" s="199" t="s">
        <v>149</v>
      </c>
      <c r="AU189" s="199" t="s">
        <v>88</v>
      </c>
      <c r="AY189" s="17" t="s">
        <v>146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7" t="s">
        <v>86</v>
      </c>
      <c r="BK189" s="200">
        <f>ROUND(I189*H189,2)</f>
        <v>0</v>
      </c>
      <c r="BL189" s="17" t="s">
        <v>153</v>
      </c>
      <c r="BM189" s="199" t="s">
        <v>291</v>
      </c>
    </row>
    <row r="190" spans="1:65" s="2" customFormat="1">
      <c r="A190" s="34"/>
      <c r="B190" s="35"/>
      <c r="C190" s="36"/>
      <c r="D190" s="201" t="s">
        <v>154</v>
      </c>
      <c r="E190" s="36"/>
      <c r="F190" s="202" t="s">
        <v>1152</v>
      </c>
      <c r="G190" s="36"/>
      <c r="H190" s="36"/>
      <c r="I190" s="203"/>
      <c r="J190" s="36"/>
      <c r="K190" s="36"/>
      <c r="L190" s="39"/>
      <c r="M190" s="204"/>
      <c r="N190" s="205"/>
      <c r="O190" s="71"/>
      <c r="P190" s="71"/>
      <c r="Q190" s="71"/>
      <c r="R190" s="71"/>
      <c r="S190" s="71"/>
      <c r="T190" s="72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154</v>
      </c>
      <c r="AU190" s="17" t="s">
        <v>88</v>
      </c>
    </row>
    <row r="191" spans="1:65" s="2" customFormat="1" ht="16.5" customHeight="1">
      <c r="A191" s="34"/>
      <c r="B191" s="35"/>
      <c r="C191" s="238" t="s">
        <v>225</v>
      </c>
      <c r="D191" s="238" t="s">
        <v>266</v>
      </c>
      <c r="E191" s="239" t="s">
        <v>1153</v>
      </c>
      <c r="F191" s="240" t="s">
        <v>1154</v>
      </c>
      <c r="G191" s="241" t="s">
        <v>1129</v>
      </c>
      <c r="H191" s="242">
        <v>1</v>
      </c>
      <c r="I191" s="243"/>
      <c r="J191" s="244">
        <f>ROUND(I191*H191,2)</f>
        <v>0</v>
      </c>
      <c r="K191" s="245"/>
      <c r="L191" s="246"/>
      <c r="M191" s="247" t="s">
        <v>1</v>
      </c>
      <c r="N191" s="248" t="s">
        <v>43</v>
      </c>
      <c r="O191" s="71"/>
      <c r="P191" s="197">
        <f>O191*H191</f>
        <v>0</v>
      </c>
      <c r="Q191" s="197">
        <v>0</v>
      </c>
      <c r="R191" s="197">
        <f>Q191*H191</f>
        <v>0</v>
      </c>
      <c r="S191" s="197">
        <v>0</v>
      </c>
      <c r="T191" s="19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9" t="s">
        <v>170</v>
      </c>
      <c r="AT191" s="199" t="s">
        <v>266</v>
      </c>
      <c r="AU191" s="199" t="s">
        <v>88</v>
      </c>
      <c r="AY191" s="17" t="s">
        <v>146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17" t="s">
        <v>86</v>
      </c>
      <c r="BK191" s="200">
        <f>ROUND(I191*H191,2)</f>
        <v>0</v>
      </c>
      <c r="BL191" s="17" t="s">
        <v>153</v>
      </c>
      <c r="BM191" s="199" t="s">
        <v>295</v>
      </c>
    </row>
    <row r="192" spans="1:65" s="2" customFormat="1">
      <c r="A192" s="34"/>
      <c r="B192" s="35"/>
      <c r="C192" s="36"/>
      <c r="D192" s="201" t="s">
        <v>154</v>
      </c>
      <c r="E192" s="36"/>
      <c r="F192" s="202" t="s">
        <v>1154</v>
      </c>
      <c r="G192" s="36"/>
      <c r="H192" s="36"/>
      <c r="I192" s="203"/>
      <c r="J192" s="36"/>
      <c r="K192" s="36"/>
      <c r="L192" s="39"/>
      <c r="M192" s="204"/>
      <c r="N192" s="205"/>
      <c r="O192" s="71"/>
      <c r="P192" s="71"/>
      <c r="Q192" s="71"/>
      <c r="R192" s="71"/>
      <c r="S192" s="71"/>
      <c r="T192" s="72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154</v>
      </c>
      <c r="AU192" s="17" t="s">
        <v>88</v>
      </c>
    </row>
    <row r="193" spans="1:65" s="2" customFormat="1" ht="24.2" customHeight="1">
      <c r="A193" s="34"/>
      <c r="B193" s="35"/>
      <c r="C193" s="187" t="s">
        <v>297</v>
      </c>
      <c r="D193" s="187" t="s">
        <v>149</v>
      </c>
      <c r="E193" s="188" t="s">
        <v>1155</v>
      </c>
      <c r="F193" s="189" t="s">
        <v>1156</v>
      </c>
      <c r="G193" s="190" t="s">
        <v>1129</v>
      </c>
      <c r="H193" s="191">
        <v>1</v>
      </c>
      <c r="I193" s="192"/>
      <c r="J193" s="193">
        <f>ROUND(I193*H193,2)</f>
        <v>0</v>
      </c>
      <c r="K193" s="194"/>
      <c r="L193" s="39"/>
      <c r="M193" s="195" t="s">
        <v>1</v>
      </c>
      <c r="N193" s="196" t="s">
        <v>43</v>
      </c>
      <c r="O193" s="71"/>
      <c r="P193" s="197">
        <f>O193*H193</f>
        <v>0</v>
      </c>
      <c r="Q193" s="197">
        <v>0</v>
      </c>
      <c r="R193" s="197">
        <f>Q193*H193</f>
        <v>0</v>
      </c>
      <c r="S193" s="197">
        <v>0</v>
      </c>
      <c r="T193" s="19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9" t="s">
        <v>153</v>
      </c>
      <c r="AT193" s="199" t="s">
        <v>149</v>
      </c>
      <c r="AU193" s="199" t="s">
        <v>88</v>
      </c>
      <c r="AY193" s="17" t="s">
        <v>146</v>
      </c>
      <c r="BE193" s="200">
        <f>IF(N193="základní",J193,0)</f>
        <v>0</v>
      </c>
      <c r="BF193" s="200">
        <f>IF(N193="snížená",J193,0)</f>
        <v>0</v>
      </c>
      <c r="BG193" s="200">
        <f>IF(N193="zákl. přenesená",J193,0)</f>
        <v>0</v>
      </c>
      <c r="BH193" s="200">
        <f>IF(N193="sníž. přenesená",J193,0)</f>
        <v>0</v>
      </c>
      <c r="BI193" s="200">
        <f>IF(N193="nulová",J193,0)</f>
        <v>0</v>
      </c>
      <c r="BJ193" s="17" t="s">
        <v>86</v>
      </c>
      <c r="BK193" s="200">
        <f>ROUND(I193*H193,2)</f>
        <v>0</v>
      </c>
      <c r="BL193" s="17" t="s">
        <v>153</v>
      </c>
      <c r="BM193" s="199" t="s">
        <v>300</v>
      </c>
    </row>
    <row r="194" spans="1:65" s="2" customFormat="1">
      <c r="A194" s="34"/>
      <c r="B194" s="35"/>
      <c r="C194" s="36"/>
      <c r="D194" s="201" t="s">
        <v>154</v>
      </c>
      <c r="E194" s="36"/>
      <c r="F194" s="202" t="s">
        <v>1156</v>
      </c>
      <c r="G194" s="36"/>
      <c r="H194" s="36"/>
      <c r="I194" s="203"/>
      <c r="J194" s="36"/>
      <c r="K194" s="36"/>
      <c r="L194" s="39"/>
      <c r="M194" s="204"/>
      <c r="N194" s="205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154</v>
      </c>
      <c r="AU194" s="17" t="s">
        <v>88</v>
      </c>
    </row>
    <row r="195" spans="1:65" s="2" customFormat="1" ht="16.5" customHeight="1">
      <c r="A195" s="34"/>
      <c r="B195" s="35"/>
      <c r="C195" s="238" t="s">
        <v>231</v>
      </c>
      <c r="D195" s="238" t="s">
        <v>266</v>
      </c>
      <c r="E195" s="239" t="s">
        <v>1157</v>
      </c>
      <c r="F195" s="240" t="s">
        <v>1158</v>
      </c>
      <c r="G195" s="241" t="s">
        <v>1129</v>
      </c>
      <c r="H195" s="242">
        <v>2</v>
      </c>
      <c r="I195" s="243"/>
      <c r="J195" s="244">
        <f>ROUND(I195*H195,2)</f>
        <v>0</v>
      </c>
      <c r="K195" s="245"/>
      <c r="L195" s="246"/>
      <c r="M195" s="247" t="s">
        <v>1</v>
      </c>
      <c r="N195" s="248" t="s">
        <v>43</v>
      </c>
      <c r="O195" s="71"/>
      <c r="P195" s="197">
        <f>O195*H195</f>
        <v>0</v>
      </c>
      <c r="Q195" s="197">
        <v>0</v>
      </c>
      <c r="R195" s="197">
        <f>Q195*H195</f>
        <v>0</v>
      </c>
      <c r="S195" s="197">
        <v>0</v>
      </c>
      <c r="T195" s="19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9" t="s">
        <v>170</v>
      </c>
      <c r="AT195" s="199" t="s">
        <v>266</v>
      </c>
      <c r="AU195" s="199" t="s">
        <v>88</v>
      </c>
      <c r="AY195" s="17" t="s">
        <v>146</v>
      </c>
      <c r="BE195" s="200">
        <f>IF(N195="základní",J195,0)</f>
        <v>0</v>
      </c>
      <c r="BF195" s="200">
        <f>IF(N195="snížená",J195,0)</f>
        <v>0</v>
      </c>
      <c r="BG195" s="200">
        <f>IF(N195="zákl. přenesená",J195,0)</f>
        <v>0</v>
      </c>
      <c r="BH195" s="200">
        <f>IF(N195="sníž. přenesená",J195,0)</f>
        <v>0</v>
      </c>
      <c r="BI195" s="200">
        <f>IF(N195="nulová",J195,0)</f>
        <v>0</v>
      </c>
      <c r="BJ195" s="17" t="s">
        <v>86</v>
      </c>
      <c r="BK195" s="200">
        <f>ROUND(I195*H195,2)</f>
        <v>0</v>
      </c>
      <c r="BL195" s="17" t="s">
        <v>153</v>
      </c>
      <c r="BM195" s="199" t="s">
        <v>304</v>
      </c>
    </row>
    <row r="196" spans="1:65" s="2" customFormat="1">
      <c r="A196" s="34"/>
      <c r="B196" s="35"/>
      <c r="C196" s="36"/>
      <c r="D196" s="201" t="s">
        <v>154</v>
      </c>
      <c r="E196" s="36"/>
      <c r="F196" s="202" t="s">
        <v>1158</v>
      </c>
      <c r="G196" s="36"/>
      <c r="H196" s="36"/>
      <c r="I196" s="203"/>
      <c r="J196" s="36"/>
      <c r="K196" s="36"/>
      <c r="L196" s="39"/>
      <c r="M196" s="204"/>
      <c r="N196" s="205"/>
      <c r="O196" s="71"/>
      <c r="P196" s="71"/>
      <c r="Q196" s="71"/>
      <c r="R196" s="71"/>
      <c r="S196" s="71"/>
      <c r="T196" s="7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154</v>
      </c>
      <c r="AU196" s="17" t="s">
        <v>88</v>
      </c>
    </row>
    <row r="197" spans="1:65" s="2" customFormat="1" ht="24.2" customHeight="1">
      <c r="A197" s="34"/>
      <c r="B197" s="35"/>
      <c r="C197" s="187" t="s">
        <v>306</v>
      </c>
      <c r="D197" s="187" t="s">
        <v>149</v>
      </c>
      <c r="E197" s="188" t="s">
        <v>1159</v>
      </c>
      <c r="F197" s="189" t="s">
        <v>1160</v>
      </c>
      <c r="G197" s="190" t="s">
        <v>1129</v>
      </c>
      <c r="H197" s="191">
        <v>2</v>
      </c>
      <c r="I197" s="192"/>
      <c r="J197" s="193">
        <f>ROUND(I197*H197,2)</f>
        <v>0</v>
      </c>
      <c r="K197" s="194"/>
      <c r="L197" s="39"/>
      <c r="M197" s="195" t="s">
        <v>1</v>
      </c>
      <c r="N197" s="196" t="s">
        <v>43</v>
      </c>
      <c r="O197" s="71"/>
      <c r="P197" s="197">
        <f>O197*H197</f>
        <v>0</v>
      </c>
      <c r="Q197" s="197">
        <v>0</v>
      </c>
      <c r="R197" s="197">
        <f>Q197*H197</f>
        <v>0</v>
      </c>
      <c r="S197" s="197">
        <v>0</v>
      </c>
      <c r="T197" s="19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9" t="s">
        <v>153</v>
      </c>
      <c r="AT197" s="199" t="s">
        <v>149</v>
      </c>
      <c r="AU197" s="199" t="s">
        <v>88</v>
      </c>
      <c r="AY197" s="17" t="s">
        <v>146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7" t="s">
        <v>86</v>
      </c>
      <c r="BK197" s="200">
        <f>ROUND(I197*H197,2)</f>
        <v>0</v>
      </c>
      <c r="BL197" s="17" t="s">
        <v>153</v>
      </c>
      <c r="BM197" s="199" t="s">
        <v>309</v>
      </c>
    </row>
    <row r="198" spans="1:65" s="2" customFormat="1">
      <c r="A198" s="34"/>
      <c r="B198" s="35"/>
      <c r="C198" s="36"/>
      <c r="D198" s="201" t="s">
        <v>154</v>
      </c>
      <c r="E198" s="36"/>
      <c r="F198" s="202" t="s">
        <v>1160</v>
      </c>
      <c r="G198" s="36"/>
      <c r="H198" s="36"/>
      <c r="I198" s="203"/>
      <c r="J198" s="36"/>
      <c r="K198" s="36"/>
      <c r="L198" s="39"/>
      <c r="M198" s="204"/>
      <c r="N198" s="205"/>
      <c r="O198" s="71"/>
      <c r="P198" s="71"/>
      <c r="Q198" s="71"/>
      <c r="R198" s="71"/>
      <c r="S198" s="71"/>
      <c r="T198" s="72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154</v>
      </c>
      <c r="AU198" s="17" t="s">
        <v>88</v>
      </c>
    </row>
    <row r="199" spans="1:65" s="2" customFormat="1" ht="16.5" customHeight="1">
      <c r="A199" s="34"/>
      <c r="B199" s="35"/>
      <c r="C199" s="238" t="s">
        <v>241</v>
      </c>
      <c r="D199" s="238" t="s">
        <v>266</v>
      </c>
      <c r="E199" s="239" t="s">
        <v>1161</v>
      </c>
      <c r="F199" s="240" t="s">
        <v>1162</v>
      </c>
      <c r="G199" s="241" t="s">
        <v>1129</v>
      </c>
      <c r="H199" s="242">
        <v>1</v>
      </c>
      <c r="I199" s="243"/>
      <c r="J199" s="244">
        <f>ROUND(I199*H199,2)</f>
        <v>0</v>
      </c>
      <c r="K199" s="245"/>
      <c r="L199" s="246"/>
      <c r="M199" s="247" t="s">
        <v>1</v>
      </c>
      <c r="N199" s="248" t="s">
        <v>43</v>
      </c>
      <c r="O199" s="71"/>
      <c r="P199" s="197">
        <f>O199*H199</f>
        <v>0</v>
      </c>
      <c r="Q199" s="197">
        <v>0</v>
      </c>
      <c r="R199" s="197">
        <f>Q199*H199</f>
        <v>0</v>
      </c>
      <c r="S199" s="197">
        <v>0</v>
      </c>
      <c r="T199" s="19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9" t="s">
        <v>170</v>
      </c>
      <c r="AT199" s="199" t="s">
        <v>266</v>
      </c>
      <c r="AU199" s="199" t="s">
        <v>88</v>
      </c>
      <c r="AY199" s="17" t="s">
        <v>146</v>
      </c>
      <c r="BE199" s="200">
        <f>IF(N199="základní",J199,0)</f>
        <v>0</v>
      </c>
      <c r="BF199" s="200">
        <f>IF(N199="snížená",J199,0)</f>
        <v>0</v>
      </c>
      <c r="BG199" s="200">
        <f>IF(N199="zákl. přenesená",J199,0)</f>
        <v>0</v>
      </c>
      <c r="BH199" s="200">
        <f>IF(N199="sníž. přenesená",J199,0)</f>
        <v>0</v>
      </c>
      <c r="BI199" s="200">
        <f>IF(N199="nulová",J199,0)</f>
        <v>0</v>
      </c>
      <c r="BJ199" s="17" t="s">
        <v>86</v>
      </c>
      <c r="BK199" s="200">
        <f>ROUND(I199*H199,2)</f>
        <v>0</v>
      </c>
      <c r="BL199" s="17" t="s">
        <v>153</v>
      </c>
      <c r="BM199" s="199" t="s">
        <v>313</v>
      </c>
    </row>
    <row r="200" spans="1:65" s="2" customFormat="1">
      <c r="A200" s="34"/>
      <c r="B200" s="35"/>
      <c r="C200" s="36"/>
      <c r="D200" s="201" t="s">
        <v>154</v>
      </c>
      <c r="E200" s="36"/>
      <c r="F200" s="202" t="s">
        <v>1162</v>
      </c>
      <c r="G200" s="36"/>
      <c r="H200" s="36"/>
      <c r="I200" s="203"/>
      <c r="J200" s="36"/>
      <c r="K200" s="36"/>
      <c r="L200" s="39"/>
      <c r="M200" s="204"/>
      <c r="N200" s="205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154</v>
      </c>
      <c r="AU200" s="17" t="s">
        <v>88</v>
      </c>
    </row>
    <row r="201" spans="1:65" s="2" customFormat="1" ht="24.2" customHeight="1">
      <c r="A201" s="34"/>
      <c r="B201" s="35"/>
      <c r="C201" s="187" t="s">
        <v>315</v>
      </c>
      <c r="D201" s="187" t="s">
        <v>149</v>
      </c>
      <c r="E201" s="188" t="s">
        <v>1163</v>
      </c>
      <c r="F201" s="189" t="s">
        <v>1164</v>
      </c>
      <c r="G201" s="190" t="s">
        <v>1129</v>
      </c>
      <c r="H201" s="191">
        <v>1</v>
      </c>
      <c r="I201" s="192"/>
      <c r="J201" s="193">
        <f>ROUND(I201*H201,2)</f>
        <v>0</v>
      </c>
      <c r="K201" s="194"/>
      <c r="L201" s="39"/>
      <c r="M201" s="195" t="s">
        <v>1</v>
      </c>
      <c r="N201" s="196" t="s">
        <v>43</v>
      </c>
      <c r="O201" s="71"/>
      <c r="P201" s="197">
        <f>O201*H201</f>
        <v>0</v>
      </c>
      <c r="Q201" s="197">
        <v>0</v>
      </c>
      <c r="R201" s="197">
        <f>Q201*H201</f>
        <v>0</v>
      </c>
      <c r="S201" s="197">
        <v>0</v>
      </c>
      <c r="T201" s="19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9" t="s">
        <v>153</v>
      </c>
      <c r="AT201" s="199" t="s">
        <v>149</v>
      </c>
      <c r="AU201" s="199" t="s">
        <v>88</v>
      </c>
      <c r="AY201" s="17" t="s">
        <v>146</v>
      </c>
      <c r="BE201" s="200">
        <f>IF(N201="základní",J201,0)</f>
        <v>0</v>
      </c>
      <c r="BF201" s="200">
        <f>IF(N201="snížená",J201,0)</f>
        <v>0</v>
      </c>
      <c r="BG201" s="200">
        <f>IF(N201="zákl. přenesená",J201,0)</f>
        <v>0</v>
      </c>
      <c r="BH201" s="200">
        <f>IF(N201="sníž. přenesená",J201,0)</f>
        <v>0</v>
      </c>
      <c r="BI201" s="200">
        <f>IF(N201="nulová",J201,0)</f>
        <v>0</v>
      </c>
      <c r="BJ201" s="17" t="s">
        <v>86</v>
      </c>
      <c r="BK201" s="200">
        <f>ROUND(I201*H201,2)</f>
        <v>0</v>
      </c>
      <c r="BL201" s="17" t="s">
        <v>153</v>
      </c>
      <c r="BM201" s="199" t="s">
        <v>318</v>
      </c>
    </row>
    <row r="202" spans="1:65" s="2" customFormat="1">
      <c r="A202" s="34"/>
      <c r="B202" s="35"/>
      <c r="C202" s="36"/>
      <c r="D202" s="201" t="s">
        <v>154</v>
      </c>
      <c r="E202" s="36"/>
      <c r="F202" s="202" t="s">
        <v>1164</v>
      </c>
      <c r="G202" s="36"/>
      <c r="H202" s="36"/>
      <c r="I202" s="203"/>
      <c r="J202" s="36"/>
      <c r="K202" s="36"/>
      <c r="L202" s="39"/>
      <c r="M202" s="204"/>
      <c r="N202" s="205"/>
      <c r="O202" s="71"/>
      <c r="P202" s="71"/>
      <c r="Q202" s="71"/>
      <c r="R202" s="71"/>
      <c r="S202" s="71"/>
      <c r="T202" s="72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154</v>
      </c>
      <c r="AU202" s="17" t="s">
        <v>88</v>
      </c>
    </row>
    <row r="203" spans="1:65" s="2" customFormat="1" ht="16.5" customHeight="1">
      <c r="A203" s="34"/>
      <c r="B203" s="35"/>
      <c r="C203" s="238" t="s">
        <v>244</v>
      </c>
      <c r="D203" s="238" t="s">
        <v>266</v>
      </c>
      <c r="E203" s="239" t="s">
        <v>1165</v>
      </c>
      <c r="F203" s="240" t="s">
        <v>1166</v>
      </c>
      <c r="G203" s="241" t="s">
        <v>1129</v>
      </c>
      <c r="H203" s="242">
        <v>1</v>
      </c>
      <c r="I203" s="243"/>
      <c r="J203" s="244">
        <f>ROUND(I203*H203,2)</f>
        <v>0</v>
      </c>
      <c r="K203" s="245"/>
      <c r="L203" s="246"/>
      <c r="M203" s="247" t="s">
        <v>1</v>
      </c>
      <c r="N203" s="248" t="s">
        <v>43</v>
      </c>
      <c r="O203" s="71"/>
      <c r="P203" s="197">
        <f>O203*H203</f>
        <v>0</v>
      </c>
      <c r="Q203" s="197">
        <v>0</v>
      </c>
      <c r="R203" s="197">
        <f>Q203*H203</f>
        <v>0</v>
      </c>
      <c r="S203" s="197">
        <v>0</v>
      </c>
      <c r="T203" s="19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9" t="s">
        <v>170</v>
      </c>
      <c r="AT203" s="199" t="s">
        <v>266</v>
      </c>
      <c r="AU203" s="199" t="s">
        <v>88</v>
      </c>
      <c r="AY203" s="17" t="s">
        <v>146</v>
      </c>
      <c r="BE203" s="200">
        <f>IF(N203="základní",J203,0)</f>
        <v>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17" t="s">
        <v>86</v>
      </c>
      <c r="BK203" s="200">
        <f>ROUND(I203*H203,2)</f>
        <v>0</v>
      </c>
      <c r="BL203" s="17" t="s">
        <v>153</v>
      </c>
      <c r="BM203" s="199" t="s">
        <v>322</v>
      </c>
    </row>
    <row r="204" spans="1:65" s="2" customFormat="1">
      <c r="A204" s="34"/>
      <c r="B204" s="35"/>
      <c r="C204" s="36"/>
      <c r="D204" s="201" t="s">
        <v>154</v>
      </c>
      <c r="E204" s="36"/>
      <c r="F204" s="202" t="s">
        <v>1166</v>
      </c>
      <c r="G204" s="36"/>
      <c r="H204" s="36"/>
      <c r="I204" s="203"/>
      <c r="J204" s="36"/>
      <c r="K204" s="36"/>
      <c r="L204" s="39"/>
      <c r="M204" s="204"/>
      <c r="N204" s="205"/>
      <c r="O204" s="71"/>
      <c r="P204" s="71"/>
      <c r="Q204" s="71"/>
      <c r="R204" s="71"/>
      <c r="S204" s="71"/>
      <c r="T204" s="72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154</v>
      </c>
      <c r="AU204" s="17" t="s">
        <v>88</v>
      </c>
    </row>
    <row r="205" spans="1:65" s="2" customFormat="1" ht="24.2" customHeight="1">
      <c r="A205" s="34"/>
      <c r="B205" s="35"/>
      <c r="C205" s="187" t="s">
        <v>324</v>
      </c>
      <c r="D205" s="187" t="s">
        <v>149</v>
      </c>
      <c r="E205" s="188" t="s">
        <v>1167</v>
      </c>
      <c r="F205" s="189" t="s">
        <v>1168</v>
      </c>
      <c r="G205" s="190" t="s">
        <v>1129</v>
      </c>
      <c r="H205" s="191">
        <v>1</v>
      </c>
      <c r="I205" s="192"/>
      <c r="J205" s="193">
        <f>ROUND(I205*H205,2)</f>
        <v>0</v>
      </c>
      <c r="K205" s="194"/>
      <c r="L205" s="39"/>
      <c r="M205" s="195" t="s">
        <v>1</v>
      </c>
      <c r="N205" s="196" t="s">
        <v>43</v>
      </c>
      <c r="O205" s="71"/>
      <c r="P205" s="197">
        <f>O205*H205</f>
        <v>0</v>
      </c>
      <c r="Q205" s="197">
        <v>0</v>
      </c>
      <c r="R205" s="197">
        <f>Q205*H205</f>
        <v>0</v>
      </c>
      <c r="S205" s="197">
        <v>0</v>
      </c>
      <c r="T205" s="19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9" t="s">
        <v>153</v>
      </c>
      <c r="AT205" s="199" t="s">
        <v>149</v>
      </c>
      <c r="AU205" s="199" t="s">
        <v>88</v>
      </c>
      <c r="AY205" s="17" t="s">
        <v>146</v>
      </c>
      <c r="BE205" s="200">
        <f>IF(N205="základní",J205,0)</f>
        <v>0</v>
      </c>
      <c r="BF205" s="200">
        <f>IF(N205="snížená",J205,0)</f>
        <v>0</v>
      </c>
      <c r="BG205" s="200">
        <f>IF(N205="zákl. přenesená",J205,0)</f>
        <v>0</v>
      </c>
      <c r="BH205" s="200">
        <f>IF(N205="sníž. přenesená",J205,0)</f>
        <v>0</v>
      </c>
      <c r="BI205" s="200">
        <f>IF(N205="nulová",J205,0)</f>
        <v>0</v>
      </c>
      <c r="BJ205" s="17" t="s">
        <v>86</v>
      </c>
      <c r="BK205" s="200">
        <f>ROUND(I205*H205,2)</f>
        <v>0</v>
      </c>
      <c r="BL205" s="17" t="s">
        <v>153</v>
      </c>
      <c r="BM205" s="199" t="s">
        <v>327</v>
      </c>
    </row>
    <row r="206" spans="1:65" s="2" customFormat="1">
      <c r="A206" s="34"/>
      <c r="B206" s="35"/>
      <c r="C206" s="36"/>
      <c r="D206" s="201" t="s">
        <v>154</v>
      </c>
      <c r="E206" s="36"/>
      <c r="F206" s="202" t="s">
        <v>1168</v>
      </c>
      <c r="G206" s="36"/>
      <c r="H206" s="36"/>
      <c r="I206" s="203"/>
      <c r="J206" s="36"/>
      <c r="K206" s="36"/>
      <c r="L206" s="39"/>
      <c r="M206" s="204"/>
      <c r="N206" s="205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154</v>
      </c>
      <c r="AU206" s="17" t="s">
        <v>88</v>
      </c>
    </row>
    <row r="207" spans="1:65" s="2" customFormat="1" ht="16.5" customHeight="1">
      <c r="A207" s="34"/>
      <c r="B207" s="35"/>
      <c r="C207" s="238" t="s">
        <v>256</v>
      </c>
      <c r="D207" s="238" t="s">
        <v>266</v>
      </c>
      <c r="E207" s="239" t="s">
        <v>1169</v>
      </c>
      <c r="F207" s="240" t="s">
        <v>1170</v>
      </c>
      <c r="G207" s="241" t="s">
        <v>1129</v>
      </c>
      <c r="H207" s="242">
        <v>2</v>
      </c>
      <c r="I207" s="243"/>
      <c r="J207" s="244">
        <f>ROUND(I207*H207,2)</f>
        <v>0</v>
      </c>
      <c r="K207" s="245"/>
      <c r="L207" s="246"/>
      <c r="M207" s="247" t="s">
        <v>1</v>
      </c>
      <c r="N207" s="248" t="s">
        <v>43</v>
      </c>
      <c r="O207" s="71"/>
      <c r="P207" s="197">
        <f>O207*H207</f>
        <v>0</v>
      </c>
      <c r="Q207" s="197">
        <v>0</v>
      </c>
      <c r="R207" s="197">
        <f>Q207*H207</f>
        <v>0</v>
      </c>
      <c r="S207" s="197">
        <v>0</v>
      </c>
      <c r="T207" s="19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9" t="s">
        <v>170</v>
      </c>
      <c r="AT207" s="199" t="s">
        <v>266</v>
      </c>
      <c r="AU207" s="199" t="s">
        <v>88</v>
      </c>
      <c r="AY207" s="17" t="s">
        <v>146</v>
      </c>
      <c r="BE207" s="200">
        <f>IF(N207="základní",J207,0)</f>
        <v>0</v>
      </c>
      <c r="BF207" s="200">
        <f>IF(N207="snížená",J207,0)</f>
        <v>0</v>
      </c>
      <c r="BG207" s="200">
        <f>IF(N207="zákl. přenesená",J207,0)</f>
        <v>0</v>
      </c>
      <c r="BH207" s="200">
        <f>IF(N207="sníž. přenesená",J207,0)</f>
        <v>0</v>
      </c>
      <c r="BI207" s="200">
        <f>IF(N207="nulová",J207,0)</f>
        <v>0</v>
      </c>
      <c r="BJ207" s="17" t="s">
        <v>86</v>
      </c>
      <c r="BK207" s="200">
        <f>ROUND(I207*H207,2)</f>
        <v>0</v>
      </c>
      <c r="BL207" s="17" t="s">
        <v>153</v>
      </c>
      <c r="BM207" s="199" t="s">
        <v>337</v>
      </c>
    </row>
    <row r="208" spans="1:65" s="2" customFormat="1">
      <c r="A208" s="34"/>
      <c r="B208" s="35"/>
      <c r="C208" s="36"/>
      <c r="D208" s="201" t="s">
        <v>154</v>
      </c>
      <c r="E208" s="36"/>
      <c r="F208" s="202" t="s">
        <v>1170</v>
      </c>
      <c r="G208" s="36"/>
      <c r="H208" s="36"/>
      <c r="I208" s="203"/>
      <c r="J208" s="36"/>
      <c r="K208" s="36"/>
      <c r="L208" s="39"/>
      <c r="M208" s="204"/>
      <c r="N208" s="205"/>
      <c r="O208" s="71"/>
      <c r="P208" s="71"/>
      <c r="Q208" s="71"/>
      <c r="R208" s="71"/>
      <c r="S208" s="71"/>
      <c r="T208" s="72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154</v>
      </c>
      <c r="AU208" s="17" t="s">
        <v>88</v>
      </c>
    </row>
    <row r="209" spans="1:65" s="2" customFormat="1" ht="16.5" customHeight="1">
      <c r="A209" s="34"/>
      <c r="B209" s="35"/>
      <c r="C209" s="187" t="s">
        <v>338</v>
      </c>
      <c r="D209" s="187" t="s">
        <v>149</v>
      </c>
      <c r="E209" s="188" t="s">
        <v>1171</v>
      </c>
      <c r="F209" s="189" t="s">
        <v>1172</v>
      </c>
      <c r="G209" s="190" t="s">
        <v>1129</v>
      </c>
      <c r="H209" s="191">
        <v>2</v>
      </c>
      <c r="I209" s="192"/>
      <c r="J209" s="193">
        <f>ROUND(I209*H209,2)</f>
        <v>0</v>
      </c>
      <c r="K209" s="194"/>
      <c r="L209" s="39"/>
      <c r="M209" s="195" t="s">
        <v>1</v>
      </c>
      <c r="N209" s="196" t="s">
        <v>43</v>
      </c>
      <c r="O209" s="71"/>
      <c r="P209" s="197">
        <f>O209*H209</f>
        <v>0</v>
      </c>
      <c r="Q209" s="197">
        <v>0</v>
      </c>
      <c r="R209" s="197">
        <f>Q209*H209</f>
        <v>0</v>
      </c>
      <c r="S209" s="197">
        <v>0</v>
      </c>
      <c r="T209" s="19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9" t="s">
        <v>153</v>
      </c>
      <c r="AT209" s="199" t="s">
        <v>149</v>
      </c>
      <c r="AU209" s="199" t="s">
        <v>88</v>
      </c>
      <c r="AY209" s="17" t="s">
        <v>146</v>
      </c>
      <c r="BE209" s="200">
        <f>IF(N209="základní",J209,0)</f>
        <v>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17" t="s">
        <v>86</v>
      </c>
      <c r="BK209" s="200">
        <f>ROUND(I209*H209,2)</f>
        <v>0</v>
      </c>
      <c r="BL209" s="17" t="s">
        <v>153</v>
      </c>
      <c r="BM209" s="199" t="s">
        <v>341</v>
      </c>
    </row>
    <row r="210" spans="1:65" s="2" customFormat="1">
      <c r="A210" s="34"/>
      <c r="B210" s="35"/>
      <c r="C210" s="36"/>
      <c r="D210" s="201" t="s">
        <v>154</v>
      </c>
      <c r="E210" s="36"/>
      <c r="F210" s="202" t="s">
        <v>1172</v>
      </c>
      <c r="G210" s="36"/>
      <c r="H210" s="36"/>
      <c r="I210" s="203"/>
      <c r="J210" s="36"/>
      <c r="K210" s="36"/>
      <c r="L210" s="39"/>
      <c r="M210" s="204"/>
      <c r="N210" s="205"/>
      <c r="O210" s="71"/>
      <c r="P210" s="71"/>
      <c r="Q210" s="71"/>
      <c r="R210" s="71"/>
      <c r="S210" s="71"/>
      <c r="T210" s="72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154</v>
      </c>
      <c r="AU210" s="17" t="s">
        <v>88</v>
      </c>
    </row>
    <row r="211" spans="1:65" s="12" customFormat="1" ht="22.9" customHeight="1">
      <c r="B211" s="171"/>
      <c r="C211" s="172"/>
      <c r="D211" s="173" t="s">
        <v>77</v>
      </c>
      <c r="E211" s="185" t="s">
        <v>1173</v>
      </c>
      <c r="F211" s="185" t="s">
        <v>1174</v>
      </c>
      <c r="G211" s="172"/>
      <c r="H211" s="172"/>
      <c r="I211" s="175"/>
      <c r="J211" s="186">
        <f>BK211</f>
        <v>0</v>
      </c>
      <c r="K211" s="172"/>
      <c r="L211" s="177"/>
      <c r="M211" s="178"/>
      <c r="N211" s="179"/>
      <c r="O211" s="179"/>
      <c r="P211" s="180">
        <f>SUM(P212:P238)</f>
        <v>0</v>
      </c>
      <c r="Q211" s="179"/>
      <c r="R211" s="180">
        <f>SUM(R212:R238)</f>
        <v>0</v>
      </c>
      <c r="S211" s="179"/>
      <c r="T211" s="181">
        <f>SUM(T212:T238)</f>
        <v>0</v>
      </c>
      <c r="AR211" s="182" t="s">
        <v>86</v>
      </c>
      <c r="AT211" s="183" t="s">
        <v>77</v>
      </c>
      <c r="AU211" s="183" t="s">
        <v>86</v>
      </c>
      <c r="AY211" s="182" t="s">
        <v>146</v>
      </c>
      <c r="BK211" s="184">
        <f>SUM(BK212:BK238)</f>
        <v>0</v>
      </c>
    </row>
    <row r="212" spans="1:65" s="2" customFormat="1" ht="21.75" customHeight="1">
      <c r="A212" s="34"/>
      <c r="B212" s="35"/>
      <c r="C212" s="187" t="s">
        <v>263</v>
      </c>
      <c r="D212" s="187" t="s">
        <v>149</v>
      </c>
      <c r="E212" s="188" t="s">
        <v>1175</v>
      </c>
      <c r="F212" s="189" t="s">
        <v>1176</v>
      </c>
      <c r="G212" s="190" t="s">
        <v>266</v>
      </c>
      <c r="H212" s="191">
        <v>10</v>
      </c>
      <c r="I212" s="192"/>
      <c r="J212" s="193">
        <f>ROUND(I212*H212,2)</f>
        <v>0</v>
      </c>
      <c r="K212" s="194"/>
      <c r="L212" s="39"/>
      <c r="M212" s="195" t="s">
        <v>1</v>
      </c>
      <c r="N212" s="196" t="s">
        <v>43</v>
      </c>
      <c r="O212" s="71"/>
      <c r="P212" s="197">
        <f>O212*H212</f>
        <v>0</v>
      </c>
      <c r="Q212" s="197">
        <v>0</v>
      </c>
      <c r="R212" s="197">
        <f>Q212*H212</f>
        <v>0</v>
      </c>
      <c r="S212" s="197">
        <v>0</v>
      </c>
      <c r="T212" s="19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9" t="s">
        <v>153</v>
      </c>
      <c r="AT212" s="199" t="s">
        <v>149</v>
      </c>
      <c r="AU212" s="199" t="s">
        <v>88</v>
      </c>
      <c r="AY212" s="17" t="s">
        <v>146</v>
      </c>
      <c r="BE212" s="200">
        <f>IF(N212="základní",J212,0)</f>
        <v>0</v>
      </c>
      <c r="BF212" s="200">
        <f>IF(N212="snížená",J212,0)</f>
        <v>0</v>
      </c>
      <c r="BG212" s="200">
        <f>IF(N212="zákl. přenesená",J212,0)</f>
        <v>0</v>
      </c>
      <c r="BH212" s="200">
        <f>IF(N212="sníž. přenesená",J212,0)</f>
        <v>0</v>
      </c>
      <c r="BI212" s="200">
        <f>IF(N212="nulová",J212,0)</f>
        <v>0</v>
      </c>
      <c r="BJ212" s="17" t="s">
        <v>86</v>
      </c>
      <c r="BK212" s="200">
        <f>ROUND(I212*H212,2)</f>
        <v>0</v>
      </c>
      <c r="BL212" s="17" t="s">
        <v>153</v>
      </c>
      <c r="BM212" s="199" t="s">
        <v>346</v>
      </c>
    </row>
    <row r="213" spans="1:65" s="2" customFormat="1">
      <c r="A213" s="34"/>
      <c r="B213" s="35"/>
      <c r="C213" s="36"/>
      <c r="D213" s="201" t="s">
        <v>154</v>
      </c>
      <c r="E213" s="36"/>
      <c r="F213" s="202" t="s">
        <v>1176</v>
      </c>
      <c r="G213" s="36"/>
      <c r="H213" s="36"/>
      <c r="I213" s="203"/>
      <c r="J213" s="36"/>
      <c r="K213" s="36"/>
      <c r="L213" s="39"/>
      <c r="M213" s="204"/>
      <c r="N213" s="205"/>
      <c r="O213" s="71"/>
      <c r="P213" s="71"/>
      <c r="Q213" s="71"/>
      <c r="R213" s="71"/>
      <c r="S213" s="71"/>
      <c r="T213" s="72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154</v>
      </c>
      <c r="AU213" s="17" t="s">
        <v>88</v>
      </c>
    </row>
    <row r="214" spans="1:65" s="2" customFormat="1" ht="21.75" customHeight="1">
      <c r="A214" s="34"/>
      <c r="B214" s="35"/>
      <c r="C214" s="187" t="s">
        <v>350</v>
      </c>
      <c r="D214" s="187" t="s">
        <v>149</v>
      </c>
      <c r="E214" s="188" t="s">
        <v>1177</v>
      </c>
      <c r="F214" s="189" t="s">
        <v>1178</v>
      </c>
      <c r="G214" s="190" t="s">
        <v>266</v>
      </c>
      <c r="H214" s="191">
        <v>12</v>
      </c>
      <c r="I214" s="192"/>
      <c r="J214" s="193">
        <f>ROUND(I214*H214,2)</f>
        <v>0</v>
      </c>
      <c r="K214" s="194"/>
      <c r="L214" s="39"/>
      <c r="M214" s="195" t="s">
        <v>1</v>
      </c>
      <c r="N214" s="196" t="s">
        <v>43</v>
      </c>
      <c r="O214" s="71"/>
      <c r="P214" s="197">
        <f>O214*H214</f>
        <v>0</v>
      </c>
      <c r="Q214" s="197">
        <v>0</v>
      </c>
      <c r="R214" s="197">
        <f>Q214*H214</f>
        <v>0</v>
      </c>
      <c r="S214" s="197">
        <v>0</v>
      </c>
      <c r="T214" s="19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9" t="s">
        <v>153</v>
      </c>
      <c r="AT214" s="199" t="s">
        <v>149</v>
      </c>
      <c r="AU214" s="199" t="s">
        <v>88</v>
      </c>
      <c r="AY214" s="17" t="s">
        <v>146</v>
      </c>
      <c r="BE214" s="200">
        <f>IF(N214="základní",J214,0)</f>
        <v>0</v>
      </c>
      <c r="BF214" s="200">
        <f>IF(N214="snížená",J214,0)</f>
        <v>0</v>
      </c>
      <c r="BG214" s="200">
        <f>IF(N214="zákl. přenesená",J214,0)</f>
        <v>0</v>
      </c>
      <c r="BH214" s="200">
        <f>IF(N214="sníž. přenesená",J214,0)</f>
        <v>0</v>
      </c>
      <c r="BI214" s="200">
        <f>IF(N214="nulová",J214,0)</f>
        <v>0</v>
      </c>
      <c r="BJ214" s="17" t="s">
        <v>86</v>
      </c>
      <c r="BK214" s="200">
        <f>ROUND(I214*H214,2)</f>
        <v>0</v>
      </c>
      <c r="BL214" s="17" t="s">
        <v>153</v>
      </c>
      <c r="BM214" s="199" t="s">
        <v>353</v>
      </c>
    </row>
    <row r="215" spans="1:65" s="2" customFormat="1">
      <c r="A215" s="34"/>
      <c r="B215" s="35"/>
      <c r="C215" s="36"/>
      <c r="D215" s="201" t="s">
        <v>154</v>
      </c>
      <c r="E215" s="36"/>
      <c r="F215" s="202" t="s">
        <v>1178</v>
      </c>
      <c r="G215" s="36"/>
      <c r="H215" s="36"/>
      <c r="I215" s="203"/>
      <c r="J215" s="36"/>
      <c r="K215" s="36"/>
      <c r="L215" s="39"/>
      <c r="M215" s="204"/>
      <c r="N215" s="205"/>
      <c r="O215" s="71"/>
      <c r="P215" s="71"/>
      <c r="Q215" s="71"/>
      <c r="R215" s="71"/>
      <c r="S215" s="71"/>
      <c r="T215" s="72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154</v>
      </c>
      <c r="AU215" s="17" t="s">
        <v>88</v>
      </c>
    </row>
    <row r="216" spans="1:65" s="2" customFormat="1" ht="21.75" customHeight="1">
      <c r="A216" s="34"/>
      <c r="B216" s="35"/>
      <c r="C216" s="187" t="s">
        <v>269</v>
      </c>
      <c r="D216" s="187" t="s">
        <v>149</v>
      </c>
      <c r="E216" s="188" t="s">
        <v>1179</v>
      </c>
      <c r="F216" s="189" t="s">
        <v>1180</v>
      </c>
      <c r="G216" s="190" t="s">
        <v>266</v>
      </c>
      <c r="H216" s="191">
        <v>8</v>
      </c>
      <c r="I216" s="192"/>
      <c r="J216" s="193">
        <f>ROUND(I216*H216,2)</f>
        <v>0</v>
      </c>
      <c r="K216" s="194"/>
      <c r="L216" s="39"/>
      <c r="M216" s="195" t="s">
        <v>1</v>
      </c>
      <c r="N216" s="196" t="s">
        <v>43</v>
      </c>
      <c r="O216" s="71"/>
      <c r="P216" s="197">
        <f>O216*H216</f>
        <v>0</v>
      </c>
      <c r="Q216" s="197">
        <v>0</v>
      </c>
      <c r="R216" s="197">
        <f>Q216*H216</f>
        <v>0</v>
      </c>
      <c r="S216" s="197">
        <v>0</v>
      </c>
      <c r="T216" s="19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9" t="s">
        <v>153</v>
      </c>
      <c r="AT216" s="199" t="s">
        <v>149</v>
      </c>
      <c r="AU216" s="199" t="s">
        <v>88</v>
      </c>
      <c r="AY216" s="17" t="s">
        <v>146</v>
      </c>
      <c r="BE216" s="200">
        <f>IF(N216="základní",J216,0)</f>
        <v>0</v>
      </c>
      <c r="BF216" s="200">
        <f>IF(N216="snížená",J216,0)</f>
        <v>0</v>
      </c>
      <c r="BG216" s="200">
        <f>IF(N216="zákl. přenesená",J216,0)</f>
        <v>0</v>
      </c>
      <c r="BH216" s="200">
        <f>IF(N216="sníž. přenesená",J216,0)</f>
        <v>0</v>
      </c>
      <c r="BI216" s="200">
        <f>IF(N216="nulová",J216,0)</f>
        <v>0</v>
      </c>
      <c r="BJ216" s="17" t="s">
        <v>86</v>
      </c>
      <c r="BK216" s="200">
        <f>ROUND(I216*H216,2)</f>
        <v>0</v>
      </c>
      <c r="BL216" s="17" t="s">
        <v>153</v>
      </c>
      <c r="BM216" s="199" t="s">
        <v>364</v>
      </c>
    </row>
    <row r="217" spans="1:65" s="2" customFormat="1">
      <c r="A217" s="34"/>
      <c r="B217" s="35"/>
      <c r="C217" s="36"/>
      <c r="D217" s="201" t="s">
        <v>154</v>
      </c>
      <c r="E217" s="36"/>
      <c r="F217" s="202" t="s">
        <v>1180</v>
      </c>
      <c r="G217" s="36"/>
      <c r="H217" s="36"/>
      <c r="I217" s="203"/>
      <c r="J217" s="36"/>
      <c r="K217" s="36"/>
      <c r="L217" s="39"/>
      <c r="M217" s="204"/>
      <c r="N217" s="205"/>
      <c r="O217" s="71"/>
      <c r="P217" s="71"/>
      <c r="Q217" s="71"/>
      <c r="R217" s="71"/>
      <c r="S217" s="71"/>
      <c r="T217" s="72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154</v>
      </c>
      <c r="AU217" s="17" t="s">
        <v>88</v>
      </c>
    </row>
    <row r="218" spans="1:65" s="2" customFormat="1" ht="24.2" customHeight="1">
      <c r="A218" s="34"/>
      <c r="B218" s="35"/>
      <c r="C218" s="187" t="s">
        <v>365</v>
      </c>
      <c r="D218" s="187" t="s">
        <v>149</v>
      </c>
      <c r="E218" s="188" t="s">
        <v>1181</v>
      </c>
      <c r="F218" s="189" t="s">
        <v>1182</v>
      </c>
      <c r="G218" s="190" t="s">
        <v>266</v>
      </c>
      <c r="H218" s="191">
        <v>10</v>
      </c>
      <c r="I218" s="192"/>
      <c r="J218" s="193">
        <f>ROUND(I218*H218,2)</f>
        <v>0</v>
      </c>
      <c r="K218" s="194"/>
      <c r="L218" s="39"/>
      <c r="M218" s="195" t="s">
        <v>1</v>
      </c>
      <c r="N218" s="196" t="s">
        <v>43</v>
      </c>
      <c r="O218" s="71"/>
      <c r="P218" s="197">
        <f>O218*H218</f>
        <v>0</v>
      </c>
      <c r="Q218" s="197">
        <v>0</v>
      </c>
      <c r="R218" s="197">
        <f>Q218*H218</f>
        <v>0</v>
      </c>
      <c r="S218" s="197">
        <v>0</v>
      </c>
      <c r="T218" s="19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9" t="s">
        <v>153</v>
      </c>
      <c r="AT218" s="199" t="s">
        <v>149</v>
      </c>
      <c r="AU218" s="199" t="s">
        <v>88</v>
      </c>
      <c r="AY218" s="17" t="s">
        <v>146</v>
      </c>
      <c r="BE218" s="200">
        <f>IF(N218="základní",J218,0)</f>
        <v>0</v>
      </c>
      <c r="BF218" s="200">
        <f>IF(N218="snížená",J218,0)</f>
        <v>0</v>
      </c>
      <c r="BG218" s="200">
        <f>IF(N218="zákl. přenesená",J218,0)</f>
        <v>0</v>
      </c>
      <c r="BH218" s="200">
        <f>IF(N218="sníž. přenesená",J218,0)</f>
        <v>0</v>
      </c>
      <c r="BI218" s="200">
        <f>IF(N218="nulová",J218,0)</f>
        <v>0</v>
      </c>
      <c r="BJ218" s="17" t="s">
        <v>86</v>
      </c>
      <c r="BK218" s="200">
        <f>ROUND(I218*H218,2)</f>
        <v>0</v>
      </c>
      <c r="BL218" s="17" t="s">
        <v>153</v>
      </c>
      <c r="BM218" s="199" t="s">
        <v>368</v>
      </c>
    </row>
    <row r="219" spans="1:65" s="2" customFormat="1">
      <c r="A219" s="34"/>
      <c r="B219" s="35"/>
      <c r="C219" s="36"/>
      <c r="D219" s="201" t="s">
        <v>154</v>
      </c>
      <c r="E219" s="36"/>
      <c r="F219" s="202" t="s">
        <v>1182</v>
      </c>
      <c r="G219" s="36"/>
      <c r="H219" s="36"/>
      <c r="I219" s="203"/>
      <c r="J219" s="36"/>
      <c r="K219" s="36"/>
      <c r="L219" s="39"/>
      <c r="M219" s="204"/>
      <c r="N219" s="205"/>
      <c r="O219" s="71"/>
      <c r="P219" s="71"/>
      <c r="Q219" s="71"/>
      <c r="R219" s="71"/>
      <c r="S219" s="71"/>
      <c r="T219" s="72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154</v>
      </c>
      <c r="AU219" s="17" t="s">
        <v>88</v>
      </c>
    </row>
    <row r="220" spans="1:65" s="2" customFormat="1" ht="24.2" customHeight="1">
      <c r="A220" s="34"/>
      <c r="B220" s="35"/>
      <c r="C220" s="187" t="s">
        <v>274</v>
      </c>
      <c r="D220" s="187" t="s">
        <v>149</v>
      </c>
      <c r="E220" s="188" t="s">
        <v>1183</v>
      </c>
      <c r="F220" s="189" t="s">
        <v>1184</v>
      </c>
      <c r="G220" s="190" t="s">
        <v>266</v>
      </c>
      <c r="H220" s="191">
        <v>4</v>
      </c>
      <c r="I220" s="192"/>
      <c r="J220" s="193">
        <f>ROUND(I220*H220,2)</f>
        <v>0</v>
      </c>
      <c r="K220" s="194"/>
      <c r="L220" s="39"/>
      <c r="M220" s="195" t="s">
        <v>1</v>
      </c>
      <c r="N220" s="196" t="s">
        <v>43</v>
      </c>
      <c r="O220" s="71"/>
      <c r="P220" s="197">
        <f>O220*H220</f>
        <v>0</v>
      </c>
      <c r="Q220" s="197">
        <v>0</v>
      </c>
      <c r="R220" s="197">
        <f>Q220*H220</f>
        <v>0</v>
      </c>
      <c r="S220" s="197">
        <v>0</v>
      </c>
      <c r="T220" s="19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9" t="s">
        <v>153</v>
      </c>
      <c r="AT220" s="199" t="s">
        <v>149</v>
      </c>
      <c r="AU220" s="199" t="s">
        <v>88</v>
      </c>
      <c r="AY220" s="17" t="s">
        <v>146</v>
      </c>
      <c r="BE220" s="200">
        <f>IF(N220="základní",J220,0)</f>
        <v>0</v>
      </c>
      <c r="BF220" s="200">
        <f>IF(N220="snížená",J220,0)</f>
        <v>0</v>
      </c>
      <c r="BG220" s="200">
        <f>IF(N220="zákl. přenesená",J220,0)</f>
        <v>0</v>
      </c>
      <c r="BH220" s="200">
        <f>IF(N220="sníž. přenesená",J220,0)</f>
        <v>0</v>
      </c>
      <c r="BI220" s="200">
        <f>IF(N220="nulová",J220,0)</f>
        <v>0</v>
      </c>
      <c r="BJ220" s="17" t="s">
        <v>86</v>
      </c>
      <c r="BK220" s="200">
        <f>ROUND(I220*H220,2)</f>
        <v>0</v>
      </c>
      <c r="BL220" s="17" t="s">
        <v>153</v>
      </c>
      <c r="BM220" s="199" t="s">
        <v>372</v>
      </c>
    </row>
    <row r="221" spans="1:65" s="2" customFormat="1">
      <c r="A221" s="34"/>
      <c r="B221" s="35"/>
      <c r="C221" s="36"/>
      <c r="D221" s="201" t="s">
        <v>154</v>
      </c>
      <c r="E221" s="36"/>
      <c r="F221" s="202" t="s">
        <v>1184</v>
      </c>
      <c r="G221" s="36"/>
      <c r="H221" s="36"/>
      <c r="I221" s="203"/>
      <c r="J221" s="36"/>
      <c r="K221" s="36"/>
      <c r="L221" s="39"/>
      <c r="M221" s="204"/>
      <c r="N221" s="205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154</v>
      </c>
      <c r="AU221" s="17" t="s">
        <v>88</v>
      </c>
    </row>
    <row r="222" spans="1:65" s="2" customFormat="1" ht="24.2" customHeight="1">
      <c r="A222" s="34"/>
      <c r="B222" s="35"/>
      <c r="C222" s="187" t="s">
        <v>377</v>
      </c>
      <c r="D222" s="187" t="s">
        <v>149</v>
      </c>
      <c r="E222" s="188" t="s">
        <v>1185</v>
      </c>
      <c r="F222" s="189" t="s">
        <v>1186</v>
      </c>
      <c r="G222" s="190" t="s">
        <v>266</v>
      </c>
      <c r="H222" s="191">
        <v>3</v>
      </c>
      <c r="I222" s="192"/>
      <c r="J222" s="193">
        <f>ROUND(I222*H222,2)</f>
        <v>0</v>
      </c>
      <c r="K222" s="194"/>
      <c r="L222" s="39"/>
      <c r="M222" s="195" t="s">
        <v>1</v>
      </c>
      <c r="N222" s="196" t="s">
        <v>43</v>
      </c>
      <c r="O222" s="71"/>
      <c r="P222" s="197">
        <f>O222*H222</f>
        <v>0</v>
      </c>
      <c r="Q222" s="197">
        <v>0</v>
      </c>
      <c r="R222" s="197">
        <f>Q222*H222</f>
        <v>0</v>
      </c>
      <c r="S222" s="197">
        <v>0</v>
      </c>
      <c r="T222" s="19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9" t="s">
        <v>153</v>
      </c>
      <c r="AT222" s="199" t="s">
        <v>149</v>
      </c>
      <c r="AU222" s="199" t="s">
        <v>88</v>
      </c>
      <c r="AY222" s="17" t="s">
        <v>146</v>
      </c>
      <c r="BE222" s="200">
        <f>IF(N222="základní",J222,0)</f>
        <v>0</v>
      </c>
      <c r="BF222" s="200">
        <f>IF(N222="snížená",J222,0)</f>
        <v>0</v>
      </c>
      <c r="BG222" s="200">
        <f>IF(N222="zákl. přenesená",J222,0)</f>
        <v>0</v>
      </c>
      <c r="BH222" s="200">
        <f>IF(N222="sníž. přenesená",J222,0)</f>
        <v>0</v>
      </c>
      <c r="BI222" s="200">
        <f>IF(N222="nulová",J222,0)</f>
        <v>0</v>
      </c>
      <c r="BJ222" s="17" t="s">
        <v>86</v>
      </c>
      <c r="BK222" s="200">
        <f>ROUND(I222*H222,2)</f>
        <v>0</v>
      </c>
      <c r="BL222" s="17" t="s">
        <v>153</v>
      </c>
      <c r="BM222" s="199" t="s">
        <v>380</v>
      </c>
    </row>
    <row r="223" spans="1:65" s="2" customFormat="1">
      <c r="A223" s="34"/>
      <c r="B223" s="35"/>
      <c r="C223" s="36"/>
      <c r="D223" s="201" t="s">
        <v>154</v>
      </c>
      <c r="E223" s="36"/>
      <c r="F223" s="202" t="s">
        <v>1186</v>
      </c>
      <c r="G223" s="36"/>
      <c r="H223" s="36"/>
      <c r="I223" s="203"/>
      <c r="J223" s="36"/>
      <c r="K223" s="36"/>
      <c r="L223" s="39"/>
      <c r="M223" s="204"/>
      <c r="N223" s="205"/>
      <c r="O223" s="71"/>
      <c r="P223" s="71"/>
      <c r="Q223" s="71"/>
      <c r="R223" s="71"/>
      <c r="S223" s="71"/>
      <c r="T223" s="72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154</v>
      </c>
      <c r="AU223" s="17" t="s">
        <v>88</v>
      </c>
    </row>
    <row r="224" spans="1:65" s="2" customFormat="1" ht="24.2" customHeight="1">
      <c r="A224" s="34"/>
      <c r="B224" s="35"/>
      <c r="C224" s="187" t="s">
        <v>277</v>
      </c>
      <c r="D224" s="187" t="s">
        <v>149</v>
      </c>
      <c r="E224" s="188" t="s">
        <v>1187</v>
      </c>
      <c r="F224" s="189" t="s">
        <v>1188</v>
      </c>
      <c r="G224" s="190" t="s">
        <v>266</v>
      </c>
      <c r="H224" s="191">
        <v>4</v>
      </c>
      <c r="I224" s="192"/>
      <c r="J224" s="193">
        <f>ROUND(I224*H224,2)</f>
        <v>0</v>
      </c>
      <c r="K224" s="194"/>
      <c r="L224" s="39"/>
      <c r="M224" s="195" t="s">
        <v>1</v>
      </c>
      <c r="N224" s="196" t="s">
        <v>43</v>
      </c>
      <c r="O224" s="71"/>
      <c r="P224" s="197">
        <f>O224*H224</f>
        <v>0</v>
      </c>
      <c r="Q224" s="197">
        <v>0</v>
      </c>
      <c r="R224" s="197">
        <f>Q224*H224</f>
        <v>0</v>
      </c>
      <c r="S224" s="197">
        <v>0</v>
      </c>
      <c r="T224" s="19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9" t="s">
        <v>153</v>
      </c>
      <c r="AT224" s="199" t="s">
        <v>149</v>
      </c>
      <c r="AU224" s="199" t="s">
        <v>88</v>
      </c>
      <c r="AY224" s="17" t="s">
        <v>146</v>
      </c>
      <c r="BE224" s="200">
        <f>IF(N224="základní",J224,0)</f>
        <v>0</v>
      </c>
      <c r="BF224" s="200">
        <f>IF(N224="snížená",J224,0)</f>
        <v>0</v>
      </c>
      <c r="BG224" s="200">
        <f>IF(N224="zákl. přenesená",J224,0)</f>
        <v>0</v>
      </c>
      <c r="BH224" s="200">
        <f>IF(N224="sníž. přenesená",J224,0)</f>
        <v>0</v>
      </c>
      <c r="BI224" s="200">
        <f>IF(N224="nulová",J224,0)</f>
        <v>0</v>
      </c>
      <c r="BJ224" s="17" t="s">
        <v>86</v>
      </c>
      <c r="BK224" s="200">
        <f>ROUND(I224*H224,2)</f>
        <v>0</v>
      </c>
      <c r="BL224" s="17" t="s">
        <v>153</v>
      </c>
      <c r="BM224" s="199" t="s">
        <v>383</v>
      </c>
    </row>
    <row r="225" spans="1:65" s="2" customFormat="1">
      <c r="A225" s="34"/>
      <c r="B225" s="35"/>
      <c r="C225" s="36"/>
      <c r="D225" s="201" t="s">
        <v>154</v>
      </c>
      <c r="E225" s="36"/>
      <c r="F225" s="202" t="s">
        <v>1188</v>
      </c>
      <c r="G225" s="36"/>
      <c r="H225" s="36"/>
      <c r="I225" s="203"/>
      <c r="J225" s="36"/>
      <c r="K225" s="36"/>
      <c r="L225" s="39"/>
      <c r="M225" s="204"/>
      <c r="N225" s="205"/>
      <c r="O225" s="71"/>
      <c r="P225" s="71"/>
      <c r="Q225" s="71"/>
      <c r="R225" s="71"/>
      <c r="S225" s="71"/>
      <c r="T225" s="72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154</v>
      </c>
      <c r="AU225" s="17" t="s">
        <v>88</v>
      </c>
    </row>
    <row r="226" spans="1:65" s="2" customFormat="1" ht="16.5" customHeight="1">
      <c r="A226" s="34"/>
      <c r="B226" s="35"/>
      <c r="C226" s="238" t="s">
        <v>386</v>
      </c>
      <c r="D226" s="238" t="s">
        <v>266</v>
      </c>
      <c r="E226" s="239" t="s">
        <v>1189</v>
      </c>
      <c r="F226" s="240" t="s">
        <v>1190</v>
      </c>
      <c r="G226" s="241" t="s">
        <v>1191</v>
      </c>
      <c r="H226" s="242">
        <v>8</v>
      </c>
      <c r="I226" s="243"/>
      <c r="J226" s="244">
        <f>ROUND(I226*H226,2)</f>
        <v>0</v>
      </c>
      <c r="K226" s="245"/>
      <c r="L226" s="246"/>
      <c r="M226" s="247" t="s">
        <v>1</v>
      </c>
      <c r="N226" s="248" t="s">
        <v>43</v>
      </c>
      <c r="O226" s="71"/>
      <c r="P226" s="197">
        <f>O226*H226</f>
        <v>0</v>
      </c>
      <c r="Q226" s="197">
        <v>0</v>
      </c>
      <c r="R226" s="197">
        <f>Q226*H226</f>
        <v>0</v>
      </c>
      <c r="S226" s="197">
        <v>0</v>
      </c>
      <c r="T226" s="19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9" t="s">
        <v>170</v>
      </c>
      <c r="AT226" s="199" t="s">
        <v>266</v>
      </c>
      <c r="AU226" s="199" t="s">
        <v>88</v>
      </c>
      <c r="AY226" s="17" t="s">
        <v>146</v>
      </c>
      <c r="BE226" s="200">
        <f>IF(N226="základní",J226,0)</f>
        <v>0</v>
      </c>
      <c r="BF226" s="200">
        <f>IF(N226="snížená",J226,0)</f>
        <v>0</v>
      </c>
      <c r="BG226" s="200">
        <f>IF(N226="zákl. přenesená",J226,0)</f>
        <v>0</v>
      </c>
      <c r="BH226" s="200">
        <f>IF(N226="sníž. přenesená",J226,0)</f>
        <v>0</v>
      </c>
      <c r="BI226" s="200">
        <f>IF(N226="nulová",J226,0)</f>
        <v>0</v>
      </c>
      <c r="BJ226" s="17" t="s">
        <v>86</v>
      </c>
      <c r="BK226" s="200">
        <f>ROUND(I226*H226,2)</f>
        <v>0</v>
      </c>
      <c r="BL226" s="17" t="s">
        <v>153</v>
      </c>
      <c r="BM226" s="199" t="s">
        <v>389</v>
      </c>
    </row>
    <row r="227" spans="1:65" s="2" customFormat="1">
      <c r="A227" s="34"/>
      <c r="B227" s="35"/>
      <c r="C227" s="36"/>
      <c r="D227" s="201" t="s">
        <v>154</v>
      </c>
      <c r="E227" s="36"/>
      <c r="F227" s="202" t="s">
        <v>1190</v>
      </c>
      <c r="G227" s="36"/>
      <c r="H227" s="36"/>
      <c r="I227" s="203"/>
      <c r="J227" s="36"/>
      <c r="K227" s="36"/>
      <c r="L227" s="39"/>
      <c r="M227" s="204"/>
      <c r="N227" s="205"/>
      <c r="O227" s="71"/>
      <c r="P227" s="71"/>
      <c r="Q227" s="71"/>
      <c r="R227" s="71"/>
      <c r="S227" s="71"/>
      <c r="T227" s="72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154</v>
      </c>
      <c r="AU227" s="17" t="s">
        <v>88</v>
      </c>
    </row>
    <row r="228" spans="1:65" s="2" customFormat="1" ht="24.2" customHeight="1">
      <c r="A228" s="34"/>
      <c r="B228" s="35"/>
      <c r="C228" s="187" t="s">
        <v>282</v>
      </c>
      <c r="D228" s="187" t="s">
        <v>149</v>
      </c>
      <c r="E228" s="188" t="s">
        <v>1192</v>
      </c>
      <c r="F228" s="189" t="s">
        <v>1193</v>
      </c>
      <c r="G228" s="190" t="s">
        <v>1129</v>
      </c>
      <c r="H228" s="191">
        <v>2</v>
      </c>
      <c r="I228" s="192"/>
      <c r="J228" s="193">
        <f>ROUND(I228*H228,2)</f>
        <v>0</v>
      </c>
      <c r="K228" s="194"/>
      <c r="L228" s="39"/>
      <c r="M228" s="195" t="s">
        <v>1</v>
      </c>
      <c r="N228" s="196" t="s">
        <v>43</v>
      </c>
      <c r="O228" s="71"/>
      <c r="P228" s="197">
        <f>O228*H228</f>
        <v>0</v>
      </c>
      <c r="Q228" s="197">
        <v>0</v>
      </c>
      <c r="R228" s="197">
        <f>Q228*H228</f>
        <v>0</v>
      </c>
      <c r="S228" s="197">
        <v>0</v>
      </c>
      <c r="T228" s="19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9" t="s">
        <v>153</v>
      </c>
      <c r="AT228" s="199" t="s">
        <v>149</v>
      </c>
      <c r="AU228" s="199" t="s">
        <v>88</v>
      </c>
      <c r="AY228" s="17" t="s">
        <v>146</v>
      </c>
      <c r="BE228" s="200">
        <f>IF(N228="základní",J228,0)</f>
        <v>0</v>
      </c>
      <c r="BF228" s="200">
        <f>IF(N228="snížená",J228,0)</f>
        <v>0</v>
      </c>
      <c r="BG228" s="200">
        <f>IF(N228="zákl. přenesená",J228,0)</f>
        <v>0</v>
      </c>
      <c r="BH228" s="200">
        <f>IF(N228="sníž. přenesená",J228,0)</f>
        <v>0</v>
      </c>
      <c r="BI228" s="200">
        <f>IF(N228="nulová",J228,0)</f>
        <v>0</v>
      </c>
      <c r="BJ228" s="17" t="s">
        <v>86</v>
      </c>
      <c r="BK228" s="200">
        <f>ROUND(I228*H228,2)</f>
        <v>0</v>
      </c>
      <c r="BL228" s="17" t="s">
        <v>153</v>
      </c>
      <c r="BM228" s="199" t="s">
        <v>393</v>
      </c>
    </row>
    <row r="229" spans="1:65" s="2" customFormat="1">
      <c r="A229" s="34"/>
      <c r="B229" s="35"/>
      <c r="C229" s="36"/>
      <c r="D229" s="201" t="s">
        <v>154</v>
      </c>
      <c r="E229" s="36"/>
      <c r="F229" s="202" t="s">
        <v>1193</v>
      </c>
      <c r="G229" s="36"/>
      <c r="H229" s="36"/>
      <c r="I229" s="203"/>
      <c r="J229" s="36"/>
      <c r="K229" s="36"/>
      <c r="L229" s="39"/>
      <c r="M229" s="204"/>
      <c r="N229" s="205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154</v>
      </c>
      <c r="AU229" s="17" t="s">
        <v>88</v>
      </c>
    </row>
    <row r="230" spans="1:65" s="2" customFormat="1" ht="24.2" customHeight="1">
      <c r="A230" s="34"/>
      <c r="B230" s="35"/>
      <c r="C230" s="187" t="s">
        <v>395</v>
      </c>
      <c r="D230" s="187" t="s">
        <v>149</v>
      </c>
      <c r="E230" s="188" t="s">
        <v>1194</v>
      </c>
      <c r="F230" s="189" t="s">
        <v>1195</v>
      </c>
      <c r="G230" s="190" t="s">
        <v>1129</v>
      </c>
      <c r="H230" s="191">
        <v>2</v>
      </c>
      <c r="I230" s="192"/>
      <c r="J230" s="193">
        <f>ROUND(I230*H230,2)</f>
        <v>0</v>
      </c>
      <c r="K230" s="194"/>
      <c r="L230" s="39"/>
      <c r="M230" s="195" t="s">
        <v>1</v>
      </c>
      <c r="N230" s="196" t="s">
        <v>43</v>
      </c>
      <c r="O230" s="71"/>
      <c r="P230" s="197">
        <f>O230*H230</f>
        <v>0</v>
      </c>
      <c r="Q230" s="197">
        <v>0</v>
      </c>
      <c r="R230" s="197">
        <f>Q230*H230</f>
        <v>0</v>
      </c>
      <c r="S230" s="197">
        <v>0</v>
      </c>
      <c r="T230" s="19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9" t="s">
        <v>153</v>
      </c>
      <c r="AT230" s="199" t="s">
        <v>149</v>
      </c>
      <c r="AU230" s="199" t="s">
        <v>88</v>
      </c>
      <c r="AY230" s="17" t="s">
        <v>146</v>
      </c>
      <c r="BE230" s="200">
        <f>IF(N230="základní",J230,0)</f>
        <v>0</v>
      </c>
      <c r="BF230" s="200">
        <f>IF(N230="snížená",J230,0)</f>
        <v>0</v>
      </c>
      <c r="BG230" s="200">
        <f>IF(N230="zákl. přenesená",J230,0)</f>
        <v>0</v>
      </c>
      <c r="BH230" s="200">
        <f>IF(N230="sníž. přenesená",J230,0)</f>
        <v>0</v>
      </c>
      <c r="BI230" s="200">
        <f>IF(N230="nulová",J230,0)</f>
        <v>0</v>
      </c>
      <c r="BJ230" s="17" t="s">
        <v>86</v>
      </c>
      <c r="BK230" s="200">
        <f>ROUND(I230*H230,2)</f>
        <v>0</v>
      </c>
      <c r="BL230" s="17" t="s">
        <v>153</v>
      </c>
      <c r="BM230" s="199" t="s">
        <v>398</v>
      </c>
    </row>
    <row r="231" spans="1:65" s="2" customFormat="1">
      <c r="A231" s="34"/>
      <c r="B231" s="35"/>
      <c r="C231" s="36"/>
      <c r="D231" s="201" t="s">
        <v>154</v>
      </c>
      <c r="E231" s="36"/>
      <c r="F231" s="202" t="s">
        <v>1195</v>
      </c>
      <c r="G231" s="36"/>
      <c r="H231" s="36"/>
      <c r="I231" s="203"/>
      <c r="J231" s="36"/>
      <c r="K231" s="36"/>
      <c r="L231" s="39"/>
      <c r="M231" s="204"/>
      <c r="N231" s="205"/>
      <c r="O231" s="71"/>
      <c r="P231" s="71"/>
      <c r="Q231" s="71"/>
      <c r="R231" s="71"/>
      <c r="S231" s="71"/>
      <c r="T231" s="72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154</v>
      </c>
      <c r="AU231" s="17" t="s">
        <v>88</v>
      </c>
    </row>
    <row r="232" spans="1:65" s="2" customFormat="1" ht="16.5" customHeight="1">
      <c r="A232" s="34"/>
      <c r="B232" s="35"/>
      <c r="C232" s="187" t="s">
        <v>286</v>
      </c>
      <c r="D232" s="187" t="s">
        <v>149</v>
      </c>
      <c r="E232" s="188" t="s">
        <v>1196</v>
      </c>
      <c r="F232" s="189" t="s">
        <v>1197</v>
      </c>
      <c r="G232" s="190" t="s">
        <v>152</v>
      </c>
      <c r="H232" s="191">
        <v>15</v>
      </c>
      <c r="I232" s="192"/>
      <c r="J232" s="193">
        <f>ROUND(I232*H232,2)</f>
        <v>0</v>
      </c>
      <c r="K232" s="194"/>
      <c r="L232" s="39"/>
      <c r="M232" s="195" t="s">
        <v>1</v>
      </c>
      <c r="N232" s="196" t="s">
        <v>43</v>
      </c>
      <c r="O232" s="71"/>
      <c r="P232" s="197">
        <f>O232*H232</f>
        <v>0</v>
      </c>
      <c r="Q232" s="197">
        <v>0</v>
      </c>
      <c r="R232" s="197">
        <f>Q232*H232</f>
        <v>0</v>
      </c>
      <c r="S232" s="197">
        <v>0</v>
      </c>
      <c r="T232" s="19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9" t="s">
        <v>153</v>
      </c>
      <c r="AT232" s="199" t="s">
        <v>149</v>
      </c>
      <c r="AU232" s="199" t="s">
        <v>88</v>
      </c>
      <c r="AY232" s="17" t="s">
        <v>146</v>
      </c>
      <c r="BE232" s="200">
        <f>IF(N232="základní",J232,0)</f>
        <v>0</v>
      </c>
      <c r="BF232" s="200">
        <f>IF(N232="snížená",J232,0)</f>
        <v>0</v>
      </c>
      <c r="BG232" s="200">
        <f>IF(N232="zákl. přenesená",J232,0)</f>
        <v>0</v>
      </c>
      <c r="BH232" s="200">
        <f>IF(N232="sníž. přenesená",J232,0)</f>
        <v>0</v>
      </c>
      <c r="BI232" s="200">
        <f>IF(N232="nulová",J232,0)</f>
        <v>0</v>
      </c>
      <c r="BJ232" s="17" t="s">
        <v>86</v>
      </c>
      <c r="BK232" s="200">
        <f>ROUND(I232*H232,2)</f>
        <v>0</v>
      </c>
      <c r="BL232" s="17" t="s">
        <v>153</v>
      </c>
      <c r="BM232" s="199" t="s">
        <v>405</v>
      </c>
    </row>
    <row r="233" spans="1:65" s="2" customFormat="1">
      <c r="A233" s="34"/>
      <c r="B233" s="35"/>
      <c r="C233" s="36"/>
      <c r="D233" s="201" t="s">
        <v>154</v>
      </c>
      <c r="E233" s="36"/>
      <c r="F233" s="202" t="s">
        <v>1197</v>
      </c>
      <c r="G233" s="36"/>
      <c r="H233" s="36"/>
      <c r="I233" s="203"/>
      <c r="J233" s="36"/>
      <c r="K233" s="36"/>
      <c r="L233" s="39"/>
      <c r="M233" s="204"/>
      <c r="N233" s="205"/>
      <c r="O233" s="71"/>
      <c r="P233" s="71"/>
      <c r="Q233" s="71"/>
      <c r="R233" s="71"/>
      <c r="S233" s="71"/>
      <c r="T233" s="72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154</v>
      </c>
      <c r="AU233" s="17" t="s">
        <v>88</v>
      </c>
    </row>
    <row r="234" spans="1:65" s="2" customFormat="1" ht="24.2" customHeight="1">
      <c r="A234" s="34"/>
      <c r="B234" s="35"/>
      <c r="C234" s="187" t="s">
        <v>407</v>
      </c>
      <c r="D234" s="187" t="s">
        <v>149</v>
      </c>
      <c r="E234" s="188" t="s">
        <v>1198</v>
      </c>
      <c r="F234" s="189" t="s">
        <v>1199</v>
      </c>
      <c r="G234" s="190" t="s">
        <v>205</v>
      </c>
      <c r="H234" s="191">
        <v>1.26</v>
      </c>
      <c r="I234" s="192"/>
      <c r="J234" s="193">
        <f>ROUND(I234*H234,2)</f>
        <v>0</v>
      </c>
      <c r="K234" s="194"/>
      <c r="L234" s="39"/>
      <c r="M234" s="195" t="s">
        <v>1</v>
      </c>
      <c r="N234" s="196" t="s">
        <v>43</v>
      </c>
      <c r="O234" s="71"/>
      <c r="P234" s="197">
        <f>O234*H234</f>
        <v>0</v>
      </c>
      <c r="Q234" s="197">
        <v>0</v>
      </c>
      <c r="R234" s="197">
        <f>Q234*H234</f>
        <v>0</v>
      </c>
      <c r="S234" s="197">
        <v>0</v>
      </c>
      <c r="T234" s="19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9" t="s">
        <v>153</v>
      </c>
      <c r="AT234" s="199" t="s">
        <v>149</v>
      </c>
      <c r="AU234" s="199" t="s">
        <v>88</v>
      </c>
      <c r="AY234" s="17" t="s">
        <v>146</v>
      </c>
      <c r="BE234" s="200">
        <f>IF(N234="základní",J234,0)</f>
        <v>0</v>
      </c>
      <c r="BF234" s="200">
        <f>IF(N234="snížená",J234,0)</f>
        <v>0</v>
      </c>
      <c r="BG234" s="200">
        <f>IF(N234="zákl. přenesená",J234,0)</f>
        <v>0</v>
      </c>
      <c r="BH234" s="200">
        <f>IF(N234="sníž. přenesená",J234,0)</f>
        <v>0</v>
      </c>
      <c r="BI234" s="200">
        <f>IF(N234="nulová",J234,0)</f>
        <v>0</v>
      </c>
      <c r="BJ234" s="17" t="s">
        <v>86</v>
      </c>
      <c r="BK234" s="200">
        <f>ROUND(I234*H234,2)</f>
        <v>0</v>
      </c>
      <c r="BL234" s="17" t="s">
        <v>153</v>
      </c>
      <c r="BM234" s="199" t="s">
        <v>410</v>
      </c>
    </row>
    <row r="235" spans="1:65" s="2" customFormat="1" ht="19.5">
      <c r="A235" s="34"/>
      <c r="B235" s="35"/>
      <c r="C235" s="36"/>
      <c r="D235" s="201" t="s">
        <v>154</v>
      </c>
      <c r="E235" s="36"/>
      <c r="F235" s="202" t="s">
        <v>1199</v>
      </c>
      <c r="G235" s="36"/>
      <c r="H235" s="36"/>
      <c r="I235" s="203"/>
      <c r="J235" s="36"/>
      <c r="K235" s="36"/>
      <c r="L235" s="39"/>
      <c r="M235" s="204"/>
      <c r="N235" s="205"/>
      <c r="O235" s="71"/>
      <c r="P235" s="71"/>
      <c r="Q235" s="71"/>
      <c r="R235" s="71"/>
      <c r="S235" s="71"/>
      <c r="T235" s="72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154</v>
      </c>
      <c r="AU235" s="17" t="s">
        <v>88</v>
      </c>
    </row>
    <row r="236" spans="1:65" s="2" customFormat="1" ht="24.2" customHeight="1">
      <c r="A236" s="34"/>
      <c r="B236" s="35"/>
      <c r="C236" s="187" t="s">
        <v>291</v>
      </c>
      <c r="D236" s="187" t="s">
        <v>149</v>
      </c>
      <c r="E236" s="188" t="s">
        <v>1200</v>
      </c>
      <c r="F236" s="189" t="s">
        <v>1201</v>
      </c>
      <c r="G236" s="190" t="s">
        <v>205</v>
      </c>
      <c r="H236" s="191">
        <v>1.26</v>
      </c>
      <c r="I236" s="192"/>
      <c r="J236" s="193">
        <f>ROUND(I236*H236,2)</f>
        <v>0</v>
      </c>
      <c r="K236" s="194"/>
      <c r="L236" s="39"/>
      <c r="M236" s="195" t="s">
        <v>1</v>
      </c>
      <c r="N236" s="196" t="s">
        <v>43</v>
      </c>
      <c r="O236" s="71"/>
      <c r="P236" s="197">
        <f>O236*H236</f>
        <v>0</v>
      </c>
      <c r="Q236" s="197">
        <v>0</v>
      </c>
      <c r="R236" s="197">
        <f>Q236*H236</f>
        <v>0</v>
      </c>
      <c r="S236" s="197">
        <v>0</v>
      </c>
      <c r="T236" s="19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9" t="s">
        <v>153</v>
      </c>
      <c r="AT236" s="199" t="s">
        <v>149</v>
      </c>
      <c r="AU236" s="199" t="s">
        <v>88</v>
      </c>
      <c r="AY236" s="17" t="s">
        <v>146</v>
      </c>
      <c r="BE236" s="200">
        <f>IF(N236="základní",J236,0)</f>
        <v>0</v>
      </c>
      <c r="BF236" s="200">
        <f>IF(N236="snížená",J236,0)</f>
        <v>0</v>
      </c>
      <c r="BG236" s="200">
        <f>IF(N236="zákl. přenesená",J236,0)</f>
        <v>0</v>
      </c>
      <c r="BH236" s="200">
        <f>IF(N236="sníž. přenesená",J236,0)</f>
        <v>0</v>
      </c>
      <c r="BI236" s="200">
        <f>IF(N236="nulová",J236,0)</f>
        <v>0</v>
      </c>
      <c r="BJ236" s="17" t="s">
        <v>86</v>
      </c>
      <c r="BK236" s="200">
        <f>ROUND(I236*H236,2)</f>
        <v>0</v>
      </c>
      <c r="BL236" s="17" t="s">
        <v>153</v>
      </c>
      <c r="BM236" s="199" t="s">
        <v>414</v>
      </c>
    </row>
    <row r="237" spans="1:65" s="2" customFormat="1" ht="19.5">
      <c r="A237" s="34"/>
      <c r="B237" s="35"/>
      <c r="C237" s="36"/>
      <c r="D237" s="201" t="s">
        <v>154</v>
      </c>
      <c r="E237" s="36"/>
      <c r="F237" s="202" t="s">
        <v>1201</v>
      </c>
      <c r="G237" s="36"/>
      <c r="H237" s="36"/>
      <c r="I237" s="203"/>
      <c r="J237" s="36"/>
      <c r="K237" s="36"/>
      <c r="L237" s="39"/>
      <c r="M237" s="204"/>
      <c r="N237" s="205"/>
      <c r="O237" s="71"/>
      <c r="P237" s="71"/>
      <c r="Q237" s="71"/>
      <c r="R237" s="71"/>
      <c r="S237" s="71"/>
      <c r="T237" s="72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154</v>
      </c>
      <c r="AU237" s="17" t="s">
        <v>88</v>
      </c>
    </row>
    <row r="238" spans="1:65" s="12" customFormat="1" ht="20.85" customHeight="1">
      <c r="B238" s="171"/>
      <c r="C238" s="172"/>
      <c r="D238" s="173" t="s">
        <v>77</v>
      </c>
      <c r="E238" s="185" t="s">
        <v>1202</v>
      </c>
      <c r="F238" s="185" t="s">
        <v>1203</v>
      </c>
      <c r="G238" s="172"/>
      <c r="H238" s="172"/>
      <c r="I238" s="175"/>
      <c r="J238" s="186">
        <f>BK238</f>
        <v>0</v>
      </c>
      <c r="K238" s="172"/>
      <c r="L238" s="177"/>
      <c r="M238" s="178"/>
      <c r="N238" s="179"/>
      <c r="O238" s="179"/>
      <c r="P238" s="180">
        <v>0</v>
      </c>
      <c r="Q238" s="179"/>
      <c r="R238" s="180">
        <v>0</v>
      </c>
      <c r="S238" s="179"/>
      <c r="T238" s="181">
        <v>0</v>
      </c>
      <c r="AR238" s="182" t="s">
        <v>86</v>
      </c>
      <c r="AT238" s="183" t="s">
        <v>77</v>
      </c>
      <c r="AU238" s="183" t="s">
        <v>88</v>
      </c>
      <c r="AY238" s="182" t="s">
        <v>146</v>
      </c>
      <c r="BK238" s="184">
        <v>0</v>
      </c>
    </row>
    <row r="239" spans="1:65" s="12" customFormat="1" ht="25.9" customHeight="1">
      <c r="B239" s="171"/>
      <c r="C239" s="172"/>
      <c r="D239" s="173" t="s">
        <v>77</v>
      </c>
      <c r="E239" s="174" t="s">
        <v>950</v>
      </c>
      <c r="F239" s="174" t="s">
        <v>951</v>
      </c>
      <c r="G239" s="172"/>
      <c r="H239" s="172"/>
      <c r="I239" s="175"/>
      <c r="J239" s="176">
        <f>BK239</f>
        <v>0</v>
      </c>
      <c r="K239" s="172"/>
      <c r="L239" s="177"/>
      <c r="M239" s="178"/>
      <c r="N239" s="179"/>
      <c r="O239" s="179"/>
      <c r="P239" s="180">
        <f>P240+P244+P247+P250+P253+P256</f>
        <v>0</v>
      </c>
      <c r="Q239" s="179"/>
      <c r="R239" s="180">
        <f>R240+R244+R247+R250+R253+R256</f>
        <v>0</v>
      </c>
      <c r="S239" s="179"/>
      <c r="T239" s="181">
        <f>T240+T244+T247+T250+T253+T256</f>
        <v>0</v>
      </c>
      <c r="AR239" s="182" t="s">
        <v>177</v>
      </c>
      <c r="AT239" s="183" t="s">
        <v>77</v>
      </c>
      <c r="AU239" s="183" t="s">
        <v>78</v>
      </c>
      <c r="AY239" s="182" t="s">
        <v>146</v>
      </c>
      <c r="BK239" s="184">
        <f>BK240+BK244+BK247+BK250+BK253+BK256</f>
        <v>0</v>
      </c>
    </row>
    <row r="240" spans="1:65" s="12" customFormat="1" ht="22.9" customHeight="1">
      <c r="B240" s="171"/>
      <c r="C240" s="172"/>
      <c r="D240" s="173" t="s">
        <v>77</v>
      </c>
      <c r="E240" s="185" t="s">
        <v>952</v>
      </c>
      <c r="F240" s="185" t="s">
        <v>953</v>
      </c>
      <c r="G240" s="172"/>
      <c r="H240" s="172"/>
      <c r="I240" s="175"/>
      <c r="J240" s="186">
        <f>BK240</f>
        <v>0</v>
      </c>
      <c r="K240" s="172"/>
      <c r="L240" s="177"/>
      <c r="M240" s="178"/>
      <c r="N240" s="179"/>
      <c r="O240" s="179"/>
      <c r="P240" s="180">
        <f>SUM(P241:P243)</f>
        <v>0</v>
      </c>
      <c r="Q240" s="179"/>
      <c r="R240" s="180">
        <f>SUM(R241:R243)</f>
        <v>0</v>
      </c>
      <c r="S240" s="179"/>
      <c r="T240" s="181">
        <f>SUM(T241:T243)</f>
        <v>0</v>
      </c>
      <c r="AR240" s="182" t="s">
        <v>177</v>
      </c>
      <c r="AT240" s="183" t="s">
        <v>77</v>
      </c>
      <c r="AU240" s="183" t="s">
        <v>86</v>
      </c>
      <c r="AY240" s="182" t="s">
        <v>146</v>
      </c>
      <c r="BK240" s="184">
        <f>SUM(BK241:BK243)</f>
        <v>0</v>
      </c>
    </row>
    <row r="241" spans="1:65" s="2" customFormat="1" ht="16.5" customHeight="1">
      <c r="A241" s="34"/>
      <c r="B241" s="35"/>
      <c r="C241" s="187" t="s">
        <v>418</v>
      </c>
      <c r="D241" s="187" t="s">
        <v>149</v>
      </c>
      <c r="E241" s="188" t="s">
        <v>954</v>
      </c>
      <c r="F241" s="189" t="s">
        <v>955</v>
      </c>
      <c r="G241" s="190" t="s">
        <v>956</v>
      </c>
      <c r="H241" s="191">
        <v>1</v>
      </c>
      <c r="I241" s="192"/>
      <c r="J241" s="193">
        <f>ROUND(I241*H241,2)</f>
        <v>0</v>
      </c>
      <c r="K241" s="194"/>
      <c r="L241" s="39"/>
      <c r="M241" s="195" t="s">
        <v>1</v>
      </c>
      <c r="N241" s="196" t="s">
        <v>43</v>
      </c>
      <c r="O241" s="71"/>
      <c r="P241" s="197">
        <f>O241*H241</f>
        <v>0</v>
      </c>
      <c r="Q241" s="197">
        <v>0</v>
      </c>
      <c r="R241" s="197">
        <f>Q241*H241</f>
        <v>0</v>
      </c>
      <c r="S241" s="197">
        <v>0</v>
      </c>
      <c r="T241" s="19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9" t="s">
        <v>153</v>
      </c>
      <c r="AT241" s="199" t="s">
        <v>149</v>
      </c>
      <c r="AU241" s="199" t="s">
        <v>88</v>
      </c>
      <c r="AY241" s="17" t="s">
        <v>146</v>
      </c>
      <c r="BE241" s="200">
        <f>IF(N241="základní",J241,0)</f>
        <v>0</v>
      </c>
      <c r="BF241" s="200">
        <f>IF(N241="snížená",J241,0)</f>
        <v>0</v>
      </c>
      <c r="BG241" s="200">
        <f>IF(N241="zákl. přenesená",J241,0)</f>
        <v>0</v>
      </c>
      <c r="BH241" s="200">
        <f>IF(N241="sníž. přenesená",J241,0)</f>
        <v>0</v>
      </c>
      <c r="BI241" s="200">
        <f>IF(N241="nulová",J241,0)</f>
        <v>0</v>
      </c>
      <c r="BJ241" s="17" t="s">
        <v>86</v>
      </c>
      <c r="BK241" s="200">
        <f>ROUND(I241*H241,2)</f>
        <v>0</v>
      </c>
      <c r="BL241" s="17" t="s">
        <v>153</v>
      </c>
      <c r="BM241" s="199" t="s">
        <v>421</v>
      </c>
    </row>
    <row r="242" spans="1:65" s="2" customFormat="1">
      <c r="A242" s="34"/>
      <c r="B242" s="35"/>
      <c r="C242" s="36"/>
      <c r="D242" s="201" t="s">
        <v>154</v>
      </c>
      <c r="E242" s="36"/>
      <c r="F242" s="202" t="s">
        <v>955</v>
      </c>
      <c r="G242" s="36"/>
      <c r="H242" s="36"/>
      <c r="I242" s="203"/>
      <c r="J242" s="36"/>
      <c r="K242" s="36"/>
      <c r="L242" s="39"/>
      <c r="M242" s="204"/>
      <c r="N242" s="205"/>
      <c r="O242" s="71"/>
      <c r="P242" s="71"/>
      <c r="Q242" s="71"/>
      <c r="R242" s="71"/>
      <c r="S242" s="71"/>
      <c r="T242" s="72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154</v>
      </c>
      <c r="AU242" s="17" t="s">
        <v>88</v>
      </c>
    </row>
    <row r="243" spans="1:65" s="2" customFormat="1" ht="19.5">
      <c r="A243" s="34"/>
      <c r="B243" s="35"/>
      <c r="C243" s="36"/>
      <c r="D243" s="201" t="s">
        <v>347</v>
      </c>
      <c r="E243" s="36"/>
      <c r="F243" s="249" t="s">
        <v>958</v>
      </c>
      <c r="G243" s="36"/>
      <c r="H243" s="36"/>
      <c r="I243" s="203"/>
      <c r="J243" s="36"/>
      <c r="K243" s="36"/>
      <c r="L243" s="39"/>
      <c r="M243" s="204"/>
      <c r="N243" s="205"/>
      <c r="O243" s="71"/>
      <c r="P243" s="71"/>
      <c r="Q243" s="71"/>
      <c r="R243" s="71"/>
      <c r="S243" s="71"/>
      <c r="T243" s="72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347</v>
      </c>
      <c r="AU243" s="17" t="s">
        <v>88</v>
      </c>
    </row>
    <row r="244" spans="1:65" s="12" customFormat="1" ht="22.9" customHeight="1">
      <c r="B244" s="171"/>
      <c r="C244" s="172"/>
      <c r="D244" s="173" t="s">
        <v>77</v>
      </c>
      <c r="E244" s="185" t="s">
        <v>959</v>
      </c>
      <c r="F244" s="185" t="s">
        <v>960</v>
      </c>
      <c r="G244" s="172"/>
      <c r="H244" s="172"/>
      <c r="I244" s="175"/>
      <c r="J244" s="186">
        <f>BK244</f>
        <v>0</v>
      </c>
      <c r="K244" s="172"/>
      <c r="L244" s="177"/>
      <c r="M244" s="178"/>
      <c r="N244" s="179"/>
      <c r="O244" s="179"/>
      <c r="P244" s="180">
        <f>SUM(P245:P246)</f>
        <v>0</v>
      </c>
      <c r="Q244" s="179"/>
      <c r="R244" s="180">
        <f>SUM(R245:R246)</f>
        <v>0</v>
      </c>
      <c r="S244" s="179"/>
      <c r="T244" s="181">
        <f>SUM(T245:T246)</f>
        <v>0</v>
      </c>
      <c r="AR244" s="182" t="s">
        <v>177</v>
      </c>
      <c r="AT244" s="183" t="s">
        <v>77</v>
      </c>
      <c r="AU244" s="183" t="s">
        <v>86</v>
      </c>
      <c r="AY244" s="182" t="s">
        <v>146</v>
      </c>
      <c r="BK244" s="184">
        <f>SUM(BK245:BK246)</f>
        <v>0</v>
      </c>
    </row>
    <row r="245" spans="1:65" s="2" customFormat="1" ht="16.5" customHeight="1">
      <c r="A245" s="34"/>
      <c r="B245" s="35"/>
      <c r="C245" s="187" t="s">
        <v>295</v>
      </c>
      <c r="D245" s="187" t="s">
        <v>149</v>
      </c>
      <c r="E245" s="188" t="s">
        <v>962</v>
      </c>
      <c r="F245" s="189" t="s">
        <v>960</v>
      </c>
      <c r="G245" s="190" t="s">
        <v>956</v>
      </c>
      <c r="H245" s="191">
        <v>1</v>
      </c>
      <c r="I245" s="192"/>
      <c r="J245" s="193">
        <f>ROUND(I245*H245,2)</f>
        <v>0</v>
      </c>
      <c r="K245" s="194"/>
      <c r="L245" s="39"/>
      <c r="M245" s="195" t="s">
        <v>1</v>
      </c>
      <c r="N245" s="196" t="s">
        <v>43</v>
      </c>
      <c r="O245" s="71"/>
      <c r="P245" s="197">
        <f>O245*H245</f>
        <v>0</v>
      </c>
      <c r="Q245" s="197">
        <v>0</v>
      </c>
      <c r="R245" s="197">
        <f>Q245*H245</f>
        <v>0</v>
      </c>
      <c r="S245" s="197">
        <v>0</v>
      </c>
      <c r="T245" s="19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9" t="s">
        <v>153</v>
      </c>
      <c r="AT245" s="199" t="s">
        <v>149</v>
      </c>
      <c r="AU245" s="199" t="s">
        <v>88</v>
      </c>
      <c r="AY245" s="17" t="s">
        <v>146</v>
      </c>
      <c r="BE245" s="200">
        <f>IF(N245="základní",J245,0)</f>
        <v>0</v>
      </c>
      <c r="BF245" s="200">
        <f>IF(N245="snížená",J245,0)</f>
        <v>0</v>
      </c>
      <c r="BG245" s="200">
        <f>IF(N245="zákl. přenesená",J245,0)</f>
        <v>0</v>
      </c>
      <c r="BH245" s="200">
        <f>IF(N245="sníž. přenesená",J245,0)</f>
        <v>0</v>
      </c>
      <c r="BI245" s="200">
        <f>IF(N245="nulová",J245,0)</f>
        <v>0</v>
      </c>
      <c r="BJ245" s="17" t="s">
        <v>86</v>
      </c>
      <c r="BK245" s="200">
        <f>ROUND(I245*H245,2)</f>
        <v>0</v>
      </c>
      <c r="BL245" s="17" t="s">
        <v>153</v>
      </c>
      <c r="BM245" s="199" t="s">
        <v>427</v>
      </c>
    </row>
    <row r="246" spans="1:65" s="2" customFormat="1">
      <c r="A246" s="34"/>
      <c r="B246" s="35"/>
      <c r="C246" s="36"/>
      <c r="D246" s="201" t="s">
        <v>154</v>
      </c>
      <c r="E246" s="36"/>
      <c r="F246" s="202" t="s">
        <v>960</v>
      </c>
      <c r="G246" s="36"/>
      <c r="H246" s="36"/>
      <c r="I246" s="203"/>
      <c r="J246" s="36"/>
      <c r="K246" s="36"/>
      <c r="L246" s="39"/>
      <c r="M246" s="204"/>
      <c r="N246" s="205"/>
      <c r="O246" s="71"/>
      <c r="P246" s="71"/>
      <c r="Q246" s="71"/>
      <c r="R246" s="71"/>
      <c r="S246" s="71"/>
      <c r="T246" s="72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154</v>
      </c>
      <c r="AU246" s="17" t="s">
        <v>88</v>
      </c>
    </row>
    <row r="247" spans="1:65" s="12" customFormat="1" ht="22.9" customHeight="1">
      <c r="B247" s="171"/>
      <c r="C247" s="172"/>
      <c r="D247" s="173" t="s">
        <v>77</v>
      </c>
      <c r="E247" s="185" t="s">
        <v>964</v>
      </c>
      <c r="F247" s="185" t="s">
        <v>965</v>
      </c>
      <c r="G247" s="172"/>
      <c r="H247" s="172"/>
      <c r="I247" s="175"/>
      <c r="J247" s="186">
        <f>BK247</f>
        <v>0</v>
      </c>
      <c r="K247" s="172"/>
      <c r="L247" s="177"/>
      <c r="M247" s="178"/>
      <c r="N247" s="179"/>
      <c r="O247" s="179"/>
      <c r="P247" s="180">
        <f>SUM(P248:P249)</f>
        <v>0</v>
      </c>
      <c r="Q247" s="179"/>
      <c r="R247" s="180">
        <f>SUM(R248:R249)</f>
        <v>0</v>
      </c>
      <c r="S247" s="179"/>
      <c r="T247" s="181">
        <f>SUM(T248:T249)</f>
        <v>0</v>
      </c>
      <c r="AR247" s="182" t="s">
        <v>177</v>
      </c>
      <c r="AT247" s="183" t="s">
        <v>77</v>
      </c>
      <c r="AU247" s="183" t="s">
        <v>86</v>
      </c>
      <c r="AY247" s="182" t="s">
        <v>146</v>
      </c>
      <c r="BK247" s="184">
        <f>SUM(BK248:BK249)</f>
        <v>0</v>
      </c>
    </row>
    <row r="248" spans="1:65" s="2" customFormat="1" ht="16.5" customHeight="1">
      <c r="A248" s="34"/>
      <c r="B248" s="35"/>
      <c r="C248" s="187" t="s">
        <v>429</v>
      </c>
      <c r="D248" s="187" t="s">
        <v>149</v>
      </c>
      <c r="E248" s="188" t="s">
        <v>966</v>
      </c>
      <c r="F248" s="189" t="s">
        <v>967</v>
      </c>
      <c r="G248" s="190" t="s">
        <v>956</v>
      </c>
      <c r="H248" s="191">
        <v>1</v>
      </c>
      <c r="I248" s="192"/>
      <c r="J248" s="193">
        <f>ROUND(I248*H248,2)</f>
        <v>0</v>
      </c>
      <c r="K248" s="194"/>
      <c r="L248" s="39"/>
      <c r="M248" s="195" t="s">
        <v>1</v>
      </c>
      <c r="N248" s="196" t="s">
        <v>43</v>
      </c>
      <c r="O248" s="71"/>
      <c r="P248" s="197">
        <f>O248*H248</f>
        <v>0</v>
      </c>
      <c r="Q248" s="197">
        <v>0</v>
      </c>
      <c r="R248" s="197">
        <f>Q248*H248</f>
        <v>0</v>
      </c>
      <c r="S248" s="197">
        <v>0</v>
      </c>
      <c r="T248" s="19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9" t="s">
        <v>153</v>
      </c>
      <c r="AT248" s="199" t="s">
        <v>149</v>
      </c>
      <c r="AU248" s="199" t="s">
        <v>88</v>
      </c>
      <c r="AY248" s="17" t="s">
        <v>146</v>
      </c>
      <c r="BE248" s="200">
        <f>IF(N248="základní",J248,0)</f>
        <v>0</v>
      </c>
      <c r="BF248" s="200">
        <f>IF(N248="snížená",J248,0)</f>
        <v>0</v>
      </c>
      <c r="BG248" s="200">
        <f>IF(N248="zákl. přenesená",J248,0)</f>
        <v>0</v>
      </c>
      <c r="BH248" s="200">
        <f>IF(N248="sníž. přenesená",J248,0)</f>
        <v>0</v>
      </c>
      <c r="BI248" s="200">
        <f>IF(N248="nulová",J248,0)</f>
        <v>0</v>
      </c>
      <c r="BJ248" s="17" t="s">
        <v>86</v>
      </c>
      <c r="BK248" s="200">
        <f>ROUND(I248*H248,2)</f>
        <v>0</v>
      </c>
      <c r="BL248" s="17" t="s">
        <v>153</v>
      </c>
      <c r="BM248" s="199" t="s">
        <v>432</v>
      </c>
    </row>
    <row r="249" spans="1:65" s="2" customFormat="1">
      <c r="A249" s="34"/>
      <c r="B249" s="35"/>
      <c r="C249" s="36"/>
      <c r="D249" s="201" t="s">
        <v>154</v>
      </c>
      <c r="E249" s="36"/>
      <c r="F249" s="202" t="s">
        <v>967</v>
      </c>
      <c r="G249" s="36"/>
      <c r="H249" s="36"/>
      <c r="I249" s="203"/>
      <c r="J249" s="36"/>
      <c r="K249" s="36"/>
      <c r="L249" s="39"/>
      <c r="M249" s="204"/>
      <c r="N249" s="205"/>
      <c r="O249" s="71"/>
      <c r="P249" s="71"/>
      <c r="Q249" s="71"/>
      <c r="R249" s="71"/>
      <c r="S249" s="71"/>
      <c r="T249" s="72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154</v>
      </c>
      <c r="AU249" s="17" t="s">
        <v>88</v>
      </c>
    </row>
    <row r="250" spans="1:65" s="12" customFormat="1" ht="22.9" customHeight="1">
      <c r="B250" s="171"/>
      <c r="C250" s="172"/>
      <c r="D250" s="173" t="s">
        <v>77</v>
      </c>
      <c r="E250" s="185" t="s">
        <v>969</v>
      </c>
      <c r="F250" s="185" t="s">
        <v>970</v>
      </c>
      <c r="G250" s="172"/>
      <c r="H250" s="172"/>
      <c r="I250" s="175"/>
      <c r="J250" s="186">
        <f>BK250</f>
        <v>0</v>
      </c>
      <c r="K250" s="172"/>
      <c r="L250" s="177"/>
      <c r="M250" s="178"/>
      <c r="N250" s="179"/>
      <c r="O250" s="179"/>
      <c r="P250" s="180">
        <f>SUM(P251:P252)</f>
        <v>0</v>
      </c>
      <c r="Q250" s="179"/>
      <c r="R250" s="180">
        <f>SUM(R251:R252)</f>
        <v>0</v>
      </c>
      <c r="S250" s="179"/>
      <c r="T250" s="181">
        <f>SUM(T251:T252)</f>
        <v>0</v>
      </c>
      <c r="AR250" s="182" t="s">
        <v>177</v>
      </c>
      <c r="AT250" s="183" t="s">
        <v>77</v>
      </c>
      <c r="AU250" s="183" t="s">
        <v>86</v>
      </c>
      <c r="AY250" s="182" t="s">
        <v>146</v>
      </c>
      <c r="BK250" s="184">
        <f>SUM(BK251:BK252)</f>
        <v>0</v>
      </c>
    </row>
    <row r="251" spans="1:65" s="2" customFormat="1" ht="16.5" customHeight="1">
      <c r="A251" s="34"/>
      <c r="B251" s="35"/>
      <c r="C251" s="187" t="s">
        <v>300</v>
      </c>
      <c r="D251" s="187" t="s">
        <v>149</v>
      </c>
      <c r="E251" s="188" t="s">
        <v>972</v>
      </c>
      <c r="F251" s="189" t="s">
        <v>970</v>
      </c>
      <c r="G251" s="190" t="s">
        <v>956</v>
      </c>
      <c r="H251" s="191">
        <v>1</v>
      </c>
      <c r="I251" s="192"/>
      <c r="J251" s="193">
        <f>ROUND(I251*H251,2)</f>
        <v>0</v>
      </c>
      <c r="K251" s="194"/>
      <c r="L251" s="39"/>
      <c r="M251" s="195" t="s">
        <v>1</v>
      </c>
      <c r="N251" s="196" t="s">
        <v>43</v>
      </c>
      <c r="O251" s="71"/>
      <c r="P251" s="197">
        <f>O251*H251</f>
        <v>0</v>
      </c>
      <c r="Q251" s="197">
        <v>0</v>
      </c>
      <c r="R251" s="197">
        <f>Q251*H251</f>
        <v>0</v>
      </c>
      <c r="S251" s="197">
        <v>0</v>
      </c>
      <c r="T251" s="19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9" t="s">
        <v>153</v>
      </c>
      <c r="AT251" s="199" t="s">
        <v>149</v>
      </c>
      <c r="AU251" s="199" t="s">
        <v>88</v>
      </c>
      <c r="AY251" s="17" t="s">
        <v>146</v>
      </c>
      <c r="BE251" s="200">
        <f>IF(N251="základní",J251,0)</f>
        <v>0</v>
      </c>
      <c r="BF251" s="200">
        <f>IF(N251="snížená",J251,0)</f>
        <v>0</v>
      </c>
      <c r="BG251" s="200">
        <f>IF(N251="zákl. přenesená",J251,0)</f>
        <v>0</v>
      </c>
      <c r="BH251" s="200">
        <f>IF(N251="sníž. přenesená",J251,0)</f>
        <v>0</v>
      </c>
      <c r="BI251" s="200">
        <f>IF(N251="nulová",J251,0)</f>
        <v>0</v>
      </c>
      <c r="BJ251" s="17" t="s">
        <v>86</v>
      </c>
      <c r="BK251" s="200">
        <f>ROUND(I251*H251,2)</f>
        <v>0</v>
      </c>
      <c r="BL251" s="17" t="s">
        <v>153</v>
      </c>
      <c r="BM251" s="199" t="s">
        <v>436</v>
      </c>
    </row>
    <row r="252" spans="1:65" s="2" customFormat="1">
      <c r="A252" s="34"/>
      <c r="B252" s="35"/>
      <c r="C252" s="36"/>
      <c r="D252" s="201" t="s">
        <v>154</v>
      </c>
      <c r="E252" s="36"/>
      <c r="F252" s="202" t="s">
        <v>970</v>
      </c>
      <c r="G252" s="36"/>
      <c r="H252" s="36"/>
      <c r="I252" s="203"/>
      <c r="J252" s="36"/>
      <c r="K252" s="36"/>
      <c r="L252" s="39"/>
      <c r="M252" s="204"/>
      <c r="N252" s="205"/>
      <c r="O252" s="71"/>
      <c r="P252" s="71"/>
      <c r="Q252" s="71"/>
      <c r="R252" s="71"/>
      <c r="S252" s="71"/>
      <c r="T252" s="72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154</v>
      </c>
      <c r="AU252" s="17" t="s">
        <v>88</v>
      </c>
    </row>
    <row r="253" spans="1:65" s="12" customFormat="1" ht="22.9" customHeight="1">
      <c r="B253" s="171"/>
      <c r="C253" s="172"/>
      <c r="D253" s="173" t="s">
        <v>77</v>
      </c>
      <c r="E253" s="185" t="s">
        <v>974</v>
      </c>
      <c r="F253" s="185" t="s">
        <v>975</v>
      </c>
      <c r="G253" s="172"/>
      <c r="H253" s="172"/>
      <c r="I253" s="175"/>
      <c r="J253" s="186">
        <f>BK253</f>
        <v>0</v>
      </c>
      <c r="K253" s="172"/>
      <c r="L253" s="177"/>
      <c r="M253" s="178"/>
      <c r="N253" s="179"/>
      <c r="O253" s="179"/>
      <c r="P253" s="180">
        <f>SUM(P254:P255)</f>
        <v>0</v>
      </c>
      <c r="Q253" s="179"/>
      <c r="R253" s="180">
        <f>SUM(R254:R255)</f>
        <v>0</v>
      </c>
      <c r="S253" s="179"/>
      <c r="T253" s="181">
        <f>SUM(T254:T255)</f>
        <v>0</v>
      </c>
      <c r="AR253" s="182" t="s">
        <v>177</v>
      </c>
      <c r="AT253" s="183" t="s">
        <v>77</v>
      </c>
      <c r="AU253" s="183" t="s">
        <v>86</v>
      </c>
      <c r="AY253" s="182" t="s">
        <v>146</v>
      </c>
      <c r="BK253" s="184">
        <f>SUM(BK254:BK255)</f>
        <v>0</v>
      </c>
    </row>
    <row r="254" spans="1:65" s="2" customFormat="1" ht="16.5" customHeight="1">
      <c r="A254" s="34"/>
      <c r="B254" s="35"/>
      <c r="C254" s="187" t="s">
        <v>438</v>
      </c>
      <c r="D254" s="187" t="s">
        <v>149</v>
      </c>
      <c r="E254" s="188" t="s">
        <v>976</v>
      </c>
      <c r="F254" s="189" t="s">
        <v>975</v>
      </c>
      <c r="G254" s="190" t="s">
        <v>956</v>
      </c>
      <c r="H254" s="191">
        <v>1</v>
      </c>
      <c r="I254" s="192"/>
      <c r="J254" s="193">
        <f>ROUND(I254*H254,2)</f>
        <v>0</v>
      </c>
      <c r="K254" s="194"/>
      <c r="L254" s="39"/>
      <c r="M254" s="195" t="s">
        <v>1</v>
      </c>
      <c r="N254" s="196" t="s">
        <v>43</v>
      </c>
      <c r="O254" s="71"/>
      <c r="P254" s="197">
        <f>O254*H254</f>
        <v>0</v>
      </c>
      <c r="Q254" s="197">
        <v>0</v>
      </c>
      <c r="R254" s="197">
        <f>Q254*H254</f>
        <v>0</v>
      </c>
      <c r="S254" s="197">
        <v>0</v>
      </c>
      <c r="T254" s="19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9" t="s">
        <v>153</v>
      </c>
      <c r="AT254" s="199" t="s">
        <v>149</v>
      </c>
      <c r="AU254" s="199" t="s">
        <v>88</v>
      </c>
      <c r="AY254" s="17" t="s">
        <v>146</v>
      </c>
      <c r="BE254" s="200">
        <f>IF(N254="základní",J254,0)</f>
        <v>0</v>
      </c>
      <c r="BF254" s="200">
        <f>IF(N254="snížená",J254,0)</f>
        <v>0</v>
      </c>
      <c r="BG254" s="200">
        <f>IF(N254="zákl. přenesená",J254,0)</f>
        <v>0</v>
      </c>
      <c r="BH254" s="200">
        <f>IF(N254="sníž. přenesená",J254,0)</f>
        <v>0</v>
      </c>
      <c r="BI254" s="200">
        <f>IF(N254="nulová",J254,0)</f>
        <v>0</v>
      </c>
      <c r="BJ254" s="17" t="s">
        <v>86</v>
      </c>
      <c r="BK254" s="200">
        <f>ROUND(I254*H254,2)</f>
        <v>0</v>
      </c>
      <c r="BL254" s="17" t="s">
        <v>153</v>
      </c>
      <c r="BM254" s="199" t="s">
        <v>441</v>
      </c>
    </row>
    <row r="255" spans="1:65" s="2" customFormat="1">
      <c r="A255" s="34"/>
      <c r="B255" s="35"/>
      <c r="C255" s="36"/>
      <c r="D255" s="201" t="s">
        <v>154</v>
      </c>
      <c r="E255" s="36"/>
      <c r="F255" s="202" t="s">
        <v>975</v>
      </c>
      <c r="G255" s="36"/>
      <c r="H255" s="36"/>
      <c r="I255" s="203"/>
      <c r="J255" s="36"/>
      <c r="K255" s="36"/>
      <c r="L255" s="39"/>
      <c r="M255" s="204"/>
      <c r="N255" s="205"/>
      <c r="O255" s="71"/>
      <c r="P255" s="71"/>
      <c r="Q255" s="71"/>
      <c r="R255" s="71"/>
      <c r="S255" s="71"/>
      <c r="T255" s="72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154</v>
      </c>
      <c r="AU255" s="17" t="s">
        <v>88</v>
      </c>
    </row>
    <row r="256" spans="1:65" s="12" customFormat="1" ht="22.9" customHeight="1">
      <c r="B256" s="171"/>
      <c r="C256" s="172"/>
      <c r="D256" s="173" t="s">
        <v>77</v>
      </c>
      <c r="E256" s="185" t="s">
        <v>978</v>
      </c>
      <c r="F256" s="185" t="s">
        <v>979</v>
      </c>
      <c r="G256" s="172"/>
      <c r="H256" s="172"/>
      <c r="I256" s="175"/>
      <c r="J256" s="186">
        <f>BK256</f>
        <v>0</v>
      </c>
      <c r="K256" s="172"/>
      <c r="L256" s="177"/>
      <c r="M256" s="178"/>
      <c r="N256" s="179"/>
      <c r="O256" s="179"/>
      <c r="P256" s="180">
        <f>SUM(P257:P258)</f>
        <v>0</v>
      </c>
      <c r="Q256" s="179"/>
      <c r="R256" s="180">
        <f>SUM(R257:R258)</f>
        <v>0</v>
      </c>
      <c r="S256" s="179"/>
      <c r="T256" s="181">
        <f>SUM(T257:T258)</f>
        <v>0</v>
      </c>
      <c r="AR256" s="182" t="s">
        <v>177</v>
      </c>
      <c r="AT256" s="183" t="s">
        <v>77</v>
      </c>
      <c r="AU256" s="183" t="s">
        <v>86</v>
      </c>
      <c r="AY256" s="182" t="s">
        <v>146</v>
      </c>
      <c r="BK256" s="184">
        <f>SUM(BK257:BK258)</f>
        <v>0</v>
      </c>
    </row>
    <row r="257" spans="1:65" s="2" customFormat="1" ht="16.5" customHeight="1">
      <c r="A257" s="34"/>
      <c r="B257" s="35"/>
      <c r="C257" s="187" t="s">
        <v>304</v>
      </c>
      <c r="D257" s="187" t="s">
        <v>149</v>
      </c>
      <c r="E257" s="188" t="s">
        <v>981</v>
      </c>
      <c r="F257" s="189" t="s">
        <v>982</v>
      </c>
      <c r="G257" s="190" t="s">
        <v>956</v>
      </c>
      <c r="H257" s="191">
        <v>0</v>
      </c>
      <c r="I257" s="192"/>
      <c r="J257" s="193">
        <f>ROUND(I257*H257,2)</f>
        <v>0</v>
      </c>
      <c r="K257" s="194"/>
      <c r="L257" s="39"/>
      <c r="M257" s="195" t="s">
        <v>1</v>
      </c>
      <c r="N257" s="196" t="s">
        <v>43</v>
      </c>
      <c r="O257" s="71"/>
      <c r="P257" s="197">
        <f>O257*H257</f>
        <v>0</v>
      </c>
      <c r="Q257" s="197">
        <v>0</v>
      </c>
      <c r="R257" s="197">
        <f>Q257*H257</f>
        <v>0</v>
      </c>
      <c r="S257" s="197">
        <v>0</v>
      </c>
      <c r="T257" s="19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9" t="s">
        <v>153</v>
      </c>
      <c r="AT257" s="199" t="s">
        <v>149</v>
      </c>
      <c r="AU257" s="199" t="s">
        <v>88</v>
      </c>
      <c r="AY257" s="17" t="s">
        <v>146</v>
      </c>
      <c r="BE257" s="200">
        <f>IF(N257="základní",J257,0)</f>
        <v>0</v>
      </c>
      <c r="BF257" s="200">
        <f>IF(N257="snížená",J257,0)</f>
        <v>0</v>
      </c>
      <c r="BG257" s="200">
        <f>IF(N257="zákl. přenesená",J257,0)</f>
        <v>0</v>
      </c>
      <c r="BH257" s="200">
        <f>IF(N257="sníž. přenesená",J257,0)</f>
        <v>0</v>
      </c>
      <c r="BI257" s="200">
        <f>IF(N257="nulová",J257,0)</f>
        <v>0</v>
      </c>
      <c r="BJ257" s="17" t="s">
        <v>86</v>
      </c>
      <c r="BK257" s="200">
        <f>ROUND(I257*H257,2)</f>
        <v>0</v>
      </c>
      <c r="BL257" s="17" t="s">
        <v>153</v>
      </c>
      <c r="BM257" s="199" t="s">
        <v>449</v>
      </c>
    </row>
    <row r="258" spans="1:65" s="2" customFormat="1">
      <c r="A258" s="34"/>
      <c r="B258" s="35"/>
      <c r="C258" s="36"/>
      <c r="D258" s="201" t="s">
        <v>154</v>
      </c>
      <c r="E258" s="36"/>
      <c r="F258" s="202" t="s">
        <v>982</v>
      </c>
      <c r="G258" s="36"/>
      <c r="H258" s="36"/>
      <c r="I258" s="203"/>
      <c r="J258" s="36"/>
      <c r="K258" s="36"/>
      <c r="L258" s="39"/>
      <c r="M258" s="250"/>
      <c r="N258" s="251"/>
      <c r="O258" s="252"/>
      <c r="P258" s="252"/>
      <c r="Q258" s="252"/>
      <c r="R258" s="252"/>
      <c r="S258" s="252"/>
      <c r="T258" s="253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154</v>
      </c>
      <c r="AU258" s="17" t="s">
        <v>88</v>
      </c>
    </row>
    <row r="259" spans="1:65" s="2" customFormat="1" ht="6.95" customHeight="1">
      <c r="A259" s="34"/>
      <c r="B259" s="54"/>
      <c r="C259" s="55"/>
      <c r="D259" s="55"/>
      <c r="E259" s="55"/>
      <c r="F259" s="55"/>
      <c r="G259" s="55"/>
      <c r="H259" s="55"/>
      <c r="I259" s="55"/>
      <c r="J259" s="55"/>
      <c r="K259" s="55"/>
      <c r="L259" s="39"/>
      <c r="M259" s="34"/>
      <c r="O259" s="34"/>
      <c r="P259" s="34"/>
      <c r="Q259" s="34"/>
      <c r="R259" s="34"/>
      <c r="S259" s="34"/>
      <c r="T259" s="34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</row>
  </sheetData>
  <sheetProtection algorithmName="SHA-512" hashValue="mi3lzQljvhERLevdiTVMXw4FcR2PqnUCyiuy7waBZ52whu4AChlTsUAfhgwpHymgjAcMor7RmUU5e20OAwP/6w==" saltValue="dD/CTXpSgdPX0OOXYPeUQo6VNt3AICza901WJ0sUVLEm5qHyswtYbunGq74Xe3jO3hFCijqqKwEjA5HakPvLEg==" spinCount="100000" sheet="1" objects="1" scenarios="1" formatColumns="0" formatRows="0" autoFilter="0"/>
  <autoFilter ref="C131:K258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9"/>
  <sheetViews>
    <sheetView showGridLines="0" workbookViewId="0">
      <selection activeCell="E9" sqref="E9:H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7" t="s">
        <v>97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88</v>
      </c>
    </row>
    <row r="4" spans="1:46" s="1" customFormat="1" ht="24.95" customHeight="1">
      <c r="B4" s="20"/>
      <c r="D4" s="110" t="s">
        <v>98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15</v>
      </c>
      <c r="L6" s="20"/>
    </row>
    <row r="7" spans="1:46" s="1" customFormat="1" ht="16.5" customHeight="1">
      <c r="B7" s="20"/>
      <c r="E7" s="299" t="str">
        <f>'Rekapitulace stavby'!K6</f>
        <v>Požární větrání objektu LDN</v>
      </c>
      <c r="F7" s="300"/>
      <c r="G7" s="300"/>
      <c r="H7" s="300"/>
      <c r="L7" s="20"/>
    </row>
    <row r="8" spans="1:46" s="2" customFormat="1" ht="12" customHeight="1">
      <c r="A8" s="34"/>
      <c r="B8" s="39"/>
      <c r="C8" s="34"/>
      <c r="D8" s="112" t="s">
        <v>99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1" t="s">
        <v>1204</v>
      </c>
      <c r="F9" s="302"/>
      <c r="G9" s="302"/>
      <c r="H9" s="30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17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21</v>
      </c>
      <c r="E12" s="34"/>
      <c r="F12" s="113" t="s">
        <v>22</v>
      </c>
      <c r="G12" s="34"/>
      <c r="H12" s="34"/>
      <c r="I12" s="112" t="s">
        <v>23</v>
      </c>
      <c r="J12" s="114" t="str">
        <f>'Rekapitulace stavby'!AN8</f>
        <v>15. 2. 2022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25</v>
      </c>
      <c r="E14" s="34"/>
      <c r="F14" s="34"/>
      <c r="G14" s="34"/>
      <c r="H14" s="34"/>
      <c r="I14" s="112" t="s">
        <v>26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>SNEO, a.s.</v>
      </c>
      <c r="F15" s="34"/>
      <c r="G15" s="34"/>
      <c r="H15" s="34"/>
      <c r="I15" s="112" t="s">
        <v>28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29</v>
      </c>
      <c r="E17" s="34"/>
      <c r="F17" s="34"/>
      <c r="G17" s="34"/>
      <c r="H17" s="34"/>
      <c r="I17" s="112" t="s">
        <v>26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3" t="str">
        <f>'Rekapitulace stavby'!E14</f>
        <v>Vyplň údaj</v>
      </c>
      <c r="F18" s="304"/>
      <c r="G18" s="304"/>
      <c r="H18" s="304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31</v>
      </c>
      <c r="E20" s="34"/>
      <c r="F20" s="34"/>
      <c r="G20" s="34"/>
      <c r="H20" s="34"/>
      <c r="I20" s="112" t="s">
        <v>26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1205</v>
      </c>
      <c r="F21" s="34"/>
      <c r="G21" s="34"/>
      <c r="H21" s="34"/>
      <c r="I21" s="112" t="s">
        <v>28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26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34</v>
      </c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5" t="s">
        <v>1</v>
      </c>
      <c r="F27" s="305"/>
      <c r="G27" s="305"/>
      <c r="H27" s="305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34"/>
      <c r="J30" s="120">
        <f>ROUND(J134,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1" t="s">
        <v>39</v>
      </c>
      <c r="J32" s="121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42</v>
      </c>
      <c r="E33" s="112" t="s">
        <v>43</v>
      </c>
      <c r="F33" s="123">
        <f>ROUND((SUM(BE134:BE298)),  2)</f>
        <v>0</v>
      </c>
      <c r="G33" s="34"/>
      <c r="H33" s="34"/>
      <c r="I33" s="124">
        <v>0.21</v>
      </c>
      <c r="J33" s="123">
        <f>ROUND(((SUM(BE134:BE298))*I33),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44</v>
      </c>
      <c r="F34" s="123">
        <f>ROUND((SUM(BF134:BF298)),  2)</f>
        <v>0</v>
      </c>
      <c r="G34" s="34"/>
      <c r="H34" s="34"/>
      <c r="I34" s="124">
        <v>0.15</v>
      </c>
      <c r="J34" s="123">
        <f>ROUND(((SUM(BF134:BF298))*I34),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45</v>
      </c>
      <c r="F35" s="123">
        <f>ROUND((SUM(BG134:BG298)),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46</v>
      </c>
      <c r="F36" s="123">
        <f>ROUND((SUM(BH134:BH298)),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ROUND((SUM(BI134:BI298)),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15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7" t="str">
        <f>E7</f>
        <v>Požární větrání objektu LDN</v>
      </c>
      <c r="F85" s="298"/>
      <c r="G85" s="298"/>
      <c r="H85" s="29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5" t="str">
        <f>E9</f>
        <v>428 - Výměna oken</v>
      </c>
      <c r="F87" s="296"/>
      <c r="G87" s="296"/>
      <c r="H87" s="29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>Chittussiho 1a</v>
      </c>
      <c r="G89" s="36"/>
      <c r="H89" s="36"/>
      <c r="I89" s="29" t="s">
        <v>23</v>
      </c>
      <c r="J89" s="66" t="str">
        <f>IF(J12="","",J12)</f>
        <v>15. 2. 2022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25</v>
      </c>
      <c r="D91" s="36"/>
      <c r="E91" s="36"/>
      <c r="F91" s="27" t="str">
        <f>E15</f>
        <v>SNEO, a.s.</v>
      </c>
      <c r="G91" s="36"/>
      <c r="H91" s="36"/>
      <c r="I91" s="29" t="s">
        <v>31</v>
      </c>
      <c r="J91" s="32" t="str">
        <f>E21</f>
        <v>Ing. F. Nehonský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29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Pavel Novotný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102</v>
      </c>
      <c r="D94" s="144"/>
      <c r="E94" s="144"/>
      <c r="F94" s="144"/>
      <c r="G94" s="144"/>
      <c r="H94" s="144"/>
      <c r="I94" s="144"/>
      <c r="J94" s="145" t="s">
        <v>103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104</v>
      </c>
      <c r="D96" s="36"/>
      <c r="E96" s="36"/>
      <c r="F96" s="36"/>
      <c r="G96" s="36"/>
      <c r="H96" s="36"/>
      <c r="I96" s="36"/>
      <c r="J96" s="84">
        <f>J134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105</v>
      </c>
    </row>
    <row r="97" spans="2:12" s="9" customFormat="1" ht="24.95" customHeight="1">
      <c r="B97" s="147"/>
      <c r="C97" s="148"/>
      <c r="D97" s="149" t="s">
        <v>106</v>
      </c>
      <c r="E97" s="150"/>
      <c r="F97" s="150"/>
      <c r="G97" s="150"/>
      <c r="H97" s="150"/>
      <c r="I97" s="150"/>
      <c r="J97" s="151">
        <f>J135</f>
        <v>0</v>
      </c>
      <c r="K97" s="148"/>
      <c r="L97" s="152"/>
    </row>
    <row r="98" spans="2:12" s="10" customFormat="1" ht="19.899999999999999" customHeight="1">
      <c r="B98" s="153"/>
      <c r="C98" s="154"/>
      <c r="D98" s="155" t="s">
        <v>109</v>
      </c>
      <c r="E98" s="156"/>
      <c r="F98" s="156"/>
      <c r="G98" s="156"/>
      <c r="H98" s="156"/>
      <c r="I98" s="156"/>
      <c r="J98" s="157">
        <f>J136</f>
        <v>0</v>
      </c>
      <c r="K98" s="154"/>
      <c r="L98" s="158"/>
    </row>
    <row r="99" spans="2:12" s="10" customFormat="1" ht="19.899999999999999" customHeight="1">
      <c r="B99" s="153"/>
      <c r="C99" s="154"/>
      <c r="D99" s="155" t="s">
        <v>110</v>
      </c>
      <c r="E99" s="156"/>
      <c r="F99" s="156"/>
      <c r="G99" s="156"/>
      <c r="H99" s="156"/>
      <c r="I99" s="156"/>
      <c r="J99" s="157">
        <f>J142</f>
        <v>0</v>
      </c>
      <c r="K99" s="154"/>
      <c r="L99" s="158"/>
    </row>
    <row r="100" spans="2:12" s="10" customFormat="1" ht="19.899999999999999" customHeight="1">
      <c r="B100" s="153"/>
      <c r="C100" s="154"/>
      <c r="D100" s="155" t="s">
        <v>111</v>
      </c>
      <c r="E100" s="156"/>
      <c r="F100" s="156"/>
      <c r="G100" s="156"/>
      <c r="H100" s="156"/>
      <c r="I100" s="156"/>
      <c r="J100" s="157">
        <f>J148</f>
        <v>0</v>
      </c>
      <c r="K100" s="154"/>
      <c r="L100" s="158"/>
    </row>
    <row r="101" spans="2:12" s="10" customFormat="1" ht="19.899999999999999" customHeight="1">
      <c r="B101" s="153"/>
      <c r="C101" s="154"/>
      <c r="D101" s="155" t="s">
        <v>112</v>
      </c>
      <c r="E101" s="156"/>
      <c r="F101" s="156"/>
      <c r="G101" s="156"/>
      <c r="H101" s="156"/>
      <c r="I101" s="156"/>
      <c r="J101" s="157">
        <f>J149</f>
        <v>0</v>
      </c>
      <c r="K101" s="154"/>
      <c r="L101" s="158"/>
    </row>
    <row r="102" spans="2:12" s="9" customFormat="1" ht="24.95" customHeight="1">
      <c r="B102" s="147"/>
      <c r="C102" s="148"/>
      <c r="D102" s="149" t="s">
        <v>113</v>
      </c>
      <c r="E102" s="150"/>
      <c r="F102" s="150"/>
      <c r="G102" s="150"/>
      <c r="H102" s="150"/>
      <c r="I102" s="150"/>
      <c r="J102" s="151">
        <f>J150</f>
        <v>0</v>
      </c>
      <c r="K102" s="148"/>
      <c r="L102" s="152"/>
    </row>
    <row r="103" spans="2:12" s="10" customFormat="1" ht="19.899999999999999" customHeight="1">
      <c r="B103" s="153"/>
      <c r="C103" s="154"/>
      <c r="D103" s="155" t="s">
        <v>117</v>
      </c>
      <c r="E103" s="156"/>
      <c r="F103" s="156"/>
      <c r="G103" s="156"/>
      <c r="H103" s="156"/>
      <c r="I103" s="156"/>
      <c r="J103" s="157">
        <f>J151</f>
        <v>0</v>
      </c>
      <c r="K103" s="154"/>
      <c r="L103" s="158"/>
    </row>
    <row r="104" spans="2:12" s="10" customFormat="1" ht="19.899999999999999" customHeight="1">
      <c r="B104" s="153"/>
      <c r="C104" s="154"/>
      <c r="D104" s="155" t="s">
        <v>118</v>
      </c>
      <c r="E104" s="156"/>
      <c r="F104" s="156"/>
      <c r="G104" s="156"/>
      <c r="H104" s="156"/>
      <c r="I104" s="156"/>
      <c r="J104" s="157">
        <f>J168</f>
        <v>0</v>
      </c>
      <c r="K104" s="154"/>
      <c r="L104" s="158"/>
    </row>
    <row r="105" spans="2:12" s="10" customFormat="1" ht="19.899999999999999" customHeight="1">
      <c r="B105" s="153"/>
      <c r="C105" s="154"/>
      <c r="D105" s="155" t="s">
        <v>1206</v>
      </c>
      <c r="E105" s="156"/>
      <c r="F105" s="156"/>
      <c r="G105" s="156"/>
      <c r="H105" s="156"/>
      <c r="I105" s="156"/>
      <c r="J105" s="157">
        <f>J208</f>
        <v>0</v>
      </c>
      <c r="K105" s="154"/>
      <c r="L105" s="158"/>
    </row>
    <row r="106" spans="2:12" s="10" customFormat="1" ht="19.899999999999999" customHeight="1">
      <c r="B106" s="153"/>
      <c r="C106" s="154"/>
      <c r="D106" s="155" t="s">
        <v>121</v>
      </c>
      <c r="E106" s="156"/>
      <c r="F106" s="156"/>
      <c r="G106" s="156"/>
      <c r="H106" s="156"/>
      <c r="I106" s="156"/>
      <c r="J106" s="157">
        <f>J222</f>
        <v>0</v>
      </c>
      <c r="K106" s="154"/>
      <c r="L106" s="158"/>
    </row>
    <row r="107" spans="2:12" s="10" customFormat="1" ht="19.899999999999999" customHeight="1">
      <c r="B107" s="153"/>
      <c r="C107" s="154"/>
      <c r="D107" s="155" t="s">
        <v>122</v>
      </c>
      <c r="E107" s="156"/>
      <c r="F107" s="156"/>
      <c r="G107" s="156"/>
      <c r="H107" s="156"/>
      <c r="I107" s="156"/>
      <c r="J107" s="157">
        <f>J249</f>
        <v>0</v>
      </c>
      <c r="K107" s="154"/>
      <c r="L107" s="158"/>
    </row>
    <row r="108" spans="2:12" s="10" customFormat="1" ht="19.899999999999999" customHeight="1">
      <c r="B108" s="153"/>
      <c r="C108" s="154"/>
      <c r="D108" s="155" t="s">
        <v>1207</v>
      </c>
      <c r="E108" s="156"/>
      <c r="F108" s="156"/>
      <c r="G108" s="156"/>
      <c r="H108" s="156"/>
      <c r="I108" s="156"/>
      <c r="J108" s="157">
        <f>J271</f>
        <v>0</v>
      </c>
      <c r="K108" s="154"/>
      <c r="L108" s="158"/>
    </row>
    <row r="109" spans="2:12" s="9" customFormat="1" ht="24.95" customHeight="1">
      <c r="B109" s="147"/>
      <c r="C109" s="148"/>
      <c r="D109" s="149" t="s">
        <v>124</v>
      </c>
      <c r="E109" s="150"/>
      <c r="F109" s="150"/>
      <c r="G109" s="150"/>
      <c r="H109" s="150"/>
      <c r="I109" s="150"/>
      <c r="J109" s="151">
        <f>J283</f>
        <v>0</v>
      </c>
      <c r="K109" s="148"/>
      <c r="L109" s="152"/>
    </row>
    <row r="110" spans="2:12" s="10" customFormat="1" ht="19.899999999999999" customHeight="1">
      <c r="B110" s="153"/>
      <c r="C110" s="154"/>
      <c r="D110" s="155" t="s">
        <v>126</v>
      </c>
      <c r="E110" s="156"/>
      <c r="F110" s="156"/>
      <c r="G110" s="156"/>
      <c r="H110" s="156"/>
      <c r="I110" s="156"/>
      <c r="J110" s="157">
        <f>J284</f>
        <v>0</v>
      </c>
      <c r="K110" s="154"/>
      <c r="L110" s="158"/>
    </row>
    <row r="111" spans="2:12" s="10" customFormat="1" ht="19.899999999999999" customHeight="1">
      <c r="B111" s="153"/>
      <c r="C111" s="154"/>
      <c r="D111" s="155" t="s">
        <v>127</v>
      </c>
      <c r="E111" s="156"/>
      <c r="F111" s="156"/>
      <c r="G111" s="156"/>
      <c r="H111" s="156"/>
      <c r="I111" s="156"/>
      <c r="J111" s="157">
        <f>J287</f>
        <v>0</v>
      </c>
      <c r="K111" s="154"/>
      <c r="L111" s="158"/>
    </row>
    <row r="112" spans="2:12" s="10" customFormat="1" ht="19.899999999999999" customHeight="1">
      <c r="B112" s="153"/>
      <c r="C112" s="154"/>
      <c r="D112" s="155" t="s">
        <v>1208</v>
      </c>
      <c r="E112" s="156"/>
      <c r="F112" s="156"/>
      <c r="G112" s="156"/>
      <c r="H112" s="156"/>
      <c r="I112" s="156"/>
      <c r="J112" s="157">
        <f>J290</f>
        <v>0</v>
      </c>
      <c r="K112" s="154"/>
      <c r="L112" s="158"/>
    </row>
    <row r="113" spans="1:31" s="10" customFormat="1" ht="19.899999999999999" customHeight="1">
      <c r="B113" s="153"/>
      <c r="C113" s="154"/>
      <c r="D113" s="155" t="s">
        <v>128</v>
      </c>
      <c r="E113" s="156"/>
      <c r="F113" s="156"/>
      <c r="G113" s="156"/>
      <c r="H113" s="156"/>
      <c r="I113" s="156"/>
      <c r="J113" s="157">
        <f>J293</f>
        <v>0</v>
      </c>
      <c r="K113" s="154"/>
      <c r="L113" s="158"/>
    </row>
    <row r="114" spans="1:31" s="10" customFormat="1" ht="19.899999999999999" customHeight="1">
      <c r="B114" s="153"/>
      <c r="C114" s="154"/>
      <c r="D114" s="155" t="s">
        <v>129</v>
      </c>
      <c r="E114" s="156"/>
      <c r="F114" s="156"/>
      <c r="G114" s="156"/>
      <c r="H114" s="156"/>
      <c r="I114" s="156"/>
      <c r="J114" s="157">
        <f>J296</f>
        <v>0</v>
      </c>
      <c r="K114" s="154"/>
      <c r="L114" s="158"/>
    </row>
    <row r="115" spans="1:31" s="2" customFormat="1" ht="21.7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6.95" customHeight="1">
      <c r="A116" s="34"/>
      <c r="B116" s="54"/>
      <c r="C116" s="55"/>
      <c r="D116" s="55"/>
      <c r="E116" s="55"/>
      <c r="F116" s="55"/>
      <c r="G116" s="55"/>
      <c r="H116" s="55"/>
      <c r="I116" s="55"/>
      <c r="J116" s="55"/>
      <c r="K116" s="55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20" spans="1:31" s="2" customFormat="1" ht="6.95" customHeight="1">
      <c r="A120" s="34"/>
      <c r="B120" s="56"/>
      <c r="C120" s="57"/>
      <c r="D120" s="57"/>
      <c r="E120" s="57"/>
      <c r="F120" s="57"/>
      <c r="G120" s="57"/>
      <c r="H120" s="57"/>
      <c r="I120" s="57"/>
      <c r="J120" s="57"/>
      <c r="K120" s="57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24.95" customHeight="1">
      <c r="A121" s="34"/>
      <c r="B121" s="35"/>
      <c r="C121" s="23" t="s">
        <v>131</v>
      </c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>
      <c r="A123" s="34"/>
      <c r="B123" s="35"/>
      <c r="C123" s="29" t="s">
        <v>15</v>
      </c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6.5" customHeight="1">
      <c r="A124" s="34"/>
      <c r="B124" s="35"/>
      <c r="C124" s="36"/>
      <c r="D124" s="36"/>
      <c r="E124" s="297" t="str">
        <f>E7</f>
        <v>Požární větrání objektu LDN</v>
      </c>
      <c r="F124" s="298"/>
      <c r="G124" s="298"/>
      <c r="H124" s="298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9" t="s">
        <v>99</v>
      </c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6.5" customHeight="1">
      <c r="A126" s="34"/>
      <c r="B126" s="35"/>
      <c r="C126" s="36"/>
      <c r="D126" s="36"/>
      <c r="E126" s="285" t="str">
        <f>E9</f>
        <v>428 - Výměna oken</v>
      </c>
      <c r="F126" s="296"/>
      <c r="G126" s="296"/>
      <c r="H126" s="29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2" customHeight="1">
      <c r="A128" s="34"/>
      <c r="B128" s="35"/>
      <c r="C128" s="29" t="s">
        <v>21</v>
      </c>
      <c r="D128" s="36"/>
      <c r="E128" s="36"/>
      <c r="F128" s="27" t="str">
        <f>F12</f>
        <v>Chittussiho 1a</v>
      </c>
      <c r="G128" s="36"/>
      <c r="H128" s="36"/>
      <c r="I128" s="29" t="s">
        <v>23</v>
      </c>
      <c r="J128" s="66" t="str">
        <f>IF(J12="","",J12)</f>
        <v>15. 2. 2022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6.95" customHeight="1">
      <c r="A129" s="34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5.2" customHeight="1">
      <c r="A130" s="34"/>
      <c r="B130" s="35"/>
      <c r="C130" s="29" t="s">
        <v>25</v>
      </c>
      <c r="D130" s="36"/>
      <c r="E130" s="36"/>
      <c r="F130" s="27" t="str">
        <f>E15</f>
        <v>SNEO, a.s.</v>
      </c>
      <c r="G130" s="36"/>
      <c r="H130" s="36"/>
      <c r="I130" s="29" t="s">
        <v>31</v>
      </c>
      <c r="J130" s="32" t="str">
        <f>E21</f>
        <v>Ing. F. Nehonský</v>
      </c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5.2" customHeight="1">
      <c r="A131" s="34"/>
      <c r="B131" s="35"/>
      <c r="C131" s="29" t="s">
        <v>29</v>
      </c>
      <c r="D131" s="36"/>
      <c r="E131" s="36"/>
      <c r="F131" s="27" t="str">
        <f>IF(E18="","",E18)</f>
        <v>Vyplň údaj</v>
      </c>
      <c r="G131" s="36"/>
      <c r="H131" s="36"/>
      <c r="I131" s="29" t="s">
        <v>33</v>
      </c>
      <c r="J131" s="32" t="str">
        <f>E24</f>
        <v>Pavel Novotný</v>
      </c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0.35" customHeight="1">
      <c r="A132" s="34"/>
      <c r="B132" s="35"/>
      <c r="C132" s="36"/>
      <c r="D132" s="36"/>
      <c r="E132" s="36"/>
      <c r="F132" s="36"/>
      <c r="G132" s="36"/>
      <c r="H132" s="36"/>
      <c r="I132" s="36"/>
      <c r="J132" s="36"/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11" customFormat="1" ht="29.25" customHeight="1">
      <c r="A133" s="159"/>
      <c r="B133" s="160"/>
      <c r="C133" s="161" t="s">
        <v>132</v>
      </c>
      <c r="D133" s="162" t="s">
        <v>63</v>
      </c>
      <c r="E133" s="162" t="s">
        <v>59</v>
      </c>
      <c r="F133" s="162" t="s">
        <v>60</v>
      </c>
      <c r="G133" s="162" t="s">
        <v>133</v>
      </c>
      <c r="H133" s="162" t="s">
        <v>134</v>
      </c>
      <c r="I133" s="162" t="s">
        <v>135</v>
      </c>
      <c r="J133" s="163" t="s">
        <v>103</v>
      </c>
      <c r="K133" s="164" t="s">
        <v>136</v>
      </c>
      <c r="L133" s="165"/>
      <c r="M133" s="75" t="s">
        <v>1</v>
      </c>
      <c r="N133" s="76" t="s">
        <v>42</v>
      </c>
      <c r="O133" s="76" t="s">
        <v>137</v>
      </c>
      <c r="P133" s="76" t="s">
        <v>138</v>
      </c>
      <c r="Q133" s="76" t="s">
        <v>139</v>
      </c>
      <c r="R133" s="76" t="s">
        <v>140</v>
      </c>
      <c r="S133" s="76" t="s">
        <v>141</v>
      </c>
      <c r="T133" s="77" t="s">
        <v>142</v>
      </c>
      <c r="U133" s="159"/>
      <c r="V133" s="159"/>
      <c r="W133" s="159"/>
      <c r="X133" s="159"/>
      <c r="Y133" s="159"/>
      <c r="Z133" s="159"/>
      <c r="AA133" s="159"/>
      <c r="AB133" s="159"/>
      <c r="AC133" s="159"/>
      <c r="AD133" s="159"/>
      <c r="AE133" s="159"/>
    </row>
    <row r="134" spans="1:65" s="2" customFormat="1" ht="22.9" customHeight="1">
      <c r="A134" s="34"/>
      <c r="B134" s="35"/>
      <c r="C134" s="82" t="s">
        <v>143</v>
      </c>
      <c r="D134" s="36"/>
      <c r="E134" s="36"/>
      <c r="F134" s="36"/>
      <c r="G134" s="36"/>
      <c r="H134" s="36"/>
      <c r="I134" s="36"/>
      <c r="J134" s="166">
        <f>BK134</f>
        <v>0</v>
      </c>
      <c r="K134" s="36"/>
      <c r="L134" s="39"/>
      <c r="M134" s="78"/>
      <c r="N134" s="167"/>
      <c r="O134" s="79"/>
      <c r="P134" s="168">
        <f>P135+P150+P283</f>
        <v>0</v>
      </c>
      <c r="Q134" s="79"/>
      <c r="R134" s="168">
        <f>R135+R150+R283</f>
        <v>0</v>
      </c>
      <c r="S134" s="79"/>
      <c r="T134" s="169">
        <f>T135+T150+T283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77</v>
      </c>
      <c r="AU134" s="17" t="s">
        <v>105</v>
      </c>
      <c r="BK134" s="170">
        <f>BK135+BK150+BK283</f>
        <v>0</v>
      </c>
    </row>
    <row r="135" spans="1:65" s="12" customFormat="1" ht="25.9" customHeight="1">
      <c r="B135" s="171"/>
      <c r="C135" s="172"/>
      <c r="D135" s="173" t="s">
        <v>77</v>
      </c>
      <c r="E135" s="174" t="s">
        <v>144</v>
      </c>
      <c r="F135" s="174" t="s">
        <v>145</v>
      </c>
      <c r="G135" s="172"/>
      <c r="H135" s="172"/>
      <c r="I135" s="175"/>
      <c r="J135" s="176">
        <f>BK135</f>
        <v>0</v>
      </c>
      <c r="K135" s="172"/>
      <c r="L135" s="177"/>
      <c r="M135" s="178"/>
      <c r="N135" s="179"/>
      <c r="O135" s="179"/>
      <c r="P135" s="180">
        <f>P136+P142+P148+P149</f>
        <v>0</v>
      </c>
      <c r="Q135" s="179"/>
      <c r="R135" s="180">
        <f>R136+R142+R148+R149</f>
        <v>0</v>
      </c>
      <c r="S135" s="179"/>
      <c r="T135" s="181">
        <f>T136+T142+T148+T149</f>
        <v>0</v>
      </c>
      <c r="AR135" s="182" t="s">
        <v>86</v>
      </c>
      <c r="AT135" s="183" t="s">
        <v>77</v>
      </c>
      <c r="AU135" s="183" t="s">
        <v>78</v>
      </c>
      <c r="AY135" s="182" t="s">
        <v>146</v>
      </c>
      <c r="BK135" s="184">
        <f>BK136+BK142+BK148+BK149</f>
        <v>0</v>
      </c>
    </row>
    <row r="136" spans="1:65" s="12" customFormat="1" ht="22.9" customHeight="1">
      <c r="B136" s="171"/>
      <c r="C136" s="172"/>
      <c r="D136" s="173" t="s">
        <v>77</v>
      </c>
      <c r="E136" s="185" t="s">
        <v>164</v>
      </c>
      <c r="F136" s="185" t="s">
        <v>208</v>
      </c>
      <c r="G136" s="172"/>
      <c r="H136" s="172"/>
      <c r="I136" s="175"/>
      <c r="J136" s="186">
        <f>BK136</f>
        <v>0</v>
      </c>
      <c r="K136" s="172"/>
      <c r="L136" s="177"/>
      <c r="M136" s="178"/>
      <c r="N136" s="179"/>
      <c r="O136" s="179"/>
      <c r="P136" s="180">
        <f>SUM(P137:P141)</f>
        <v>0</v>
      </c>
      <c r="Q136" s="179"/>
      <c r="R136" s="180">
        <f>SUM(R137:R141)</f>
        <v>0</v>
      </c>
      <c r="S136" s="179"/>
      <c r="T136" s="181">
        <f>SUM(T137:T141)</f>
        <v>0</v>
      </c>
      <c r="AR136" s="182" t="s">
        <v>86</v>
      </c>
      <c r="AT136" s="183" t="s">
        <v>77</v>
      </c>
      <c r="AU136" s="183" t="s">
        <v>86</v>
      </c>
      <c r="AY136" s="182" t="s">
        <v>146</v>
      </c>
      <c r="BK136" s="184">
        <f>SUM(BK137:BK141)</f>
        <v>0</v>
      </c>
    </row>
    <row r="137" spans="1:65" s="2" customFormat="1" ht="33" customHeight="1">
      <c r="A137" s="34"/>
      <c r="B137" s="35"/>
      <c r="C137" s="187" t="s">
        <v>86</v>
      </c>
      <c r="D137" s="187" t="s">
        <v>149</v>
      </c>
      <c r="E137" s="188" t="s">
        <v>1209</v>
      </c>
      <c r="F137" s="189" t="s">
        <v>1210</v>
      </c>
      <c r="G137" s="190" t="s">
        <v>163</v>
      </c>
      <c r="H137" s="191">
        <v>0.76</v>
      </c>
      <c r="I137" s="192"/>
      <c r="J137" s="193">
        <f>ROUND(I137*H137,2)</f>
        <v>0</v>
      </c>
      <c r="K137" s="194"/>
      <c r="L137" s="39"/>
      <c r="M137" s="195" t="s">
        <v>1</v>
      </c>
      <c r="N137" s="196" t="s">
        <v>43</v>
      </c>
      <c r="O137" s="71"/>
      <c r="P137" s="197">
        <f>O137*H137</f>
        <v>0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9" t="s">
        <v>153</v>
      </c>
      <c r="AT137" s="199" t="s">
        <v>149</v>
      </c>
      <c r="AU137" s="199" t="s">
        <v>88</v>
      </c>
      <c r="AY137" s="17" t="s">
        <v>146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7" t="s">
        <v>86</v>
      </c>
      <c r="BK137" s="200">
        <f>ROUND(I137*H137,2)</f>
        <v>0</v>
      </c>
      <c r="BL137" s="17" t="s">
        <v>153</v>
      </c>
      <c r="BM137" s="199" t="s">
        <v>88</v>
      </c>
    </row>
    <row r="138" spans="1:65" s="2" customFormat="1" ht="19.5">
      <c r="A138" s="34"/>
      <c r="B138" s="35"/>
      <c r="C138" s="36"/>
      <c r="D138" s="201" t="s">
        <v>154</v>
      </c>
      <c r="E138" s="36"/>
      <c r="F138" s="202" t="s">
        <v>1210</v>
      </c>
      <c r="G138" s="36"/>
      <c r="H138" s="36"/>
      <c r="I138" s="203"/>
      <c r="J138" s="36"/>
      <c r="K138" s="36"/>
      <c r="L138" s="39"/>
      <c r="M138" s="204"/>
      <c r="N138" s="205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154</v>
      </c>
      <c r="AU138" s="17" t="s">
        <v>88</v>
      </c>
    </row>
    <row r="139" spans="1:65" s="15" customFormat="1">
      <c r="B139" s="228"/>
      <c r="C139" s="229"/>
      <c r="D139" s="201" t="s">
        <v>155</v>
      </c>
      <c r="E139" s="230" t="s">
        <v>1</v>
      </c>
      <c r="F139" s="231" t="s">
        <v>1211</v>
      </c>
      <c r="G139" s="229"/>
      <c r="H139" s="230" t="s">
        <v>1</v>
      </c>
      <c r="I139" s="232"/>
      <c r="J139" s="229"/>
      <c r="K139" s="229"/>
      <c r="L139" s="233"/>
      <c r="M139" s="234"/>
      <c r="N139" s="235"/>
      <c r="O139" s="235"/>
      <c r="P139" s="235"/>
      <c r="Q139" s="235"/>
      <c r="R139" s="235"/>
      <c r="S139" s="235"/>
      <c r="T139" s="236"/>
      <c r="AT139" s="237" t="s">
        <v>155</v>
      </c>
      <c r="AU139" s="237" t="s">
        <v>88</v>
      </c>
      <c r="AV139" s="15" t="s">
        <v>86</v>
      </c>
      <c r="AW139" s="15" t="s">
        <v>35</v>
      </c>
      <c r="AX139" s="15" t="s">
        <v>78</v>
      </c>
      <c r="AY139" s="237" t="s">
        <v>146</v>
      </c>
    </row>
    <row r="140" spans="1:65" s="13" customFormat="1">
      <c r="B140" s="206"/>
      <c r="C140" s="207"/>
      <c r="D140" s="201" t="s">
        <v>155</v>
      </c>
      <c r="E140" s="208" t="s">
        <v>1</v>
      </c>
      <c r="F140" s="209" t="s">
        <v>1212</v>
      </c>
      <c r="G140" s="207"/>
      <c r="H140" s="210">
        <v>0.76</v>
      </c>
      <c r="I140" s="211"/>
      <c r="J140" s="207"/>
      <c r="K140" s="207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155</v>
      </c>
      <c r="AU140" s="216" t="s">
        <v>88</v>
      </c>
      <c r="AV140" s="13" t="s">
        <v>88</v>
      </c>
      <c r="AW140" s="13" t="s">
        <v>35</v>
      </c>
      <c r="AX140" s="13" t="s">
        <v>78</v>
      </c>
      <c r="AY140" s="216" t="s">
        <v>146</v>
      </c>
    </row>
    <row r="141" spans="1:65" s="14" customFormat="1">
      <c r="B141" s="217"/>
      <c r="C141" s="218"/>
      <c r="D141" s="201" t="s">
        <v>155</v>
      </c>
      <c r="E141" s="219" t="s">
        <v>1</v>
      </c>
      <c r="F141" s="220" t="s">
        <v>157</v>
      </c>
      <c r="G141" s="218"/>
      <c r="H141" s="221">
        <v>0.76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155</v>
      </c>
      <c r="AU141" s="227" t="s">
        <v>88</v>
      </c>
      <c r="AV141" s="14" t="s">
        <v>153</v>
      </c>
      <c r="AW141" s="14" t="s">
        <v>35</v>
      </c>
      <c r="AX141" s="14" t="s">
        <v>86</v>
      </c>
      <c r="AY141" s="227" t="s">
        <v>146</v>
      </c>
    </row>
    <row r="142" spans="1:65" s="12" customFormat="1" ht="22.9" customHeight="1">
      <c r="B142" s="171"/>
      <c r="C142" s="172"/>
      <c r="D142" s="173" t="s">
        <v>77</v>
      </c>
      <c r="E142" s="185" t="s">
        <v>199</v>
      </c>
      <c r="F142" s="185" t="s">
        <v>342</v>
      </c>
      <c r="G142" s="172"/>
      <c r="H142" s="172"/>
      <c r="I142" s="175"/>
      <c r="J142" s="186">
        <f>BK142</f>
        <v>0</v>
      </c>
      <c r="K142" s="172"/>
      <c r="L142" s="177"/>
      <c r="M142" s="178"/>
      <c r="N142" s="179"/>
      <c r="O142" s="179"/>
      <c r="P142" s="180">
        <f>SUM(P143:P147)</f>
        <v>0</v>
      </c>
      <c r="Q142" s="179"/>
      <c r="R142" s="180">
        <f>SUM(R143:R147)</f>
        <v>0</v>
      </c>
      <c r="S142" s="179"/>
      <c r="T142" s="181">
        <f>SUM(T143:T147)</f>
        <v>0</v>
      </c>
      <c r="AR142" s="182" t="s">
        <v>86</v>
      </c>
      <c r="AT142" s="183" t="s">
        <v>77</v>
      </c>
      <c r="AU142" s="183" t="s">
        <v>86</v>
      </c>
      <c r="AY142" s="182" t="s">
        <v>146</v>
      </c>
      <c r="BK142" s="184">
        <f>SUM(BK143:BK147)</f>
        <v>0</v>
      </c>
    </row>
    <row r="143" spans="1:65" s="2" customFormat="1" ht="24.2" customHeight="1">
      <c r="A143" s="34"/>
      <c r="B143" s="35"/>
      <c r="C143" s="187" t="s">
        <v>88</v>
      </c>
      <c r="D143" s="187" t="s">
        <v>149</v>
      </c>
      <c r="E143" s="188" t="s">
        <v>1213</v>
      </c>
      <c r="F143" s="189" t="s">
        <v>1214</v>
      </c>
      <c r="G143" s="190" t="s">
        <v>163</v>
      </c>
      <c r="H143" s="191">
        <v>0.76</v>
      </c>
      <c r="I143" s="192"/>
      <c r="J143" s="193">
        <f>ROUND(I143*H143,2)</f>
        <v>0</v>
      </c>
      <c r="K143" s="194"/>
      <c r="L143" s="39"/>
      <c r="M143" s="195" t="s">
        <v>1</v>
      </c>
      <c r="N143" s="196" t="s">
        <v>43</v>
      </c>
      <c r="O143" s="71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9" t="s">
        <v>153</v>
      </c>
      <c r="AT143" s="199" t="s">
        <v>149</v>
      </c>
      <c r="AU143" s="199" t="s">
        <v>88</v>
      </c>
      <c r="AY143" s="17" t="s">
        <v>146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7" t="s">
        <v>86</v>
      </c>
      <c r="BK143" s="200">
        <f>ROUND(I143*H143,2)</f>
        <v>0</v>
      </c>
      <c r="BL143" s="17" t="s">
        <v>153</v>
      </c>
      <c r="BM143" s="199" t="s">
        <v>153</v>
      </c>
    </row>
    <row r="144" spans="1:65" s="2" customFormat="1">
      <c r="A144" s="34"/>
      <c r="B144" s="35"/>
      <c r="C144" s="36"/>
      <c r="D144" s="201" t="s">
        <v>154</v>
      </c>
      <c r="E144" s="36"/>
      <c r="F144" s="202" t="s">
        <v>1214</v>
      </c>
      <c r="G144" s="36"/>
      <c r="H144" s="36"/>
      <c r="I144" s="203"/>
      <c r="J144" s="36"/>
      <c r="K144" s="36"/>
      <c r="L144" s="39"/>
      <c r="M144" s="204"/>
      <c r="N144" s="205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154</v>
      </c>
      <c r="AU144" s="17" t="s">
        <v>88</v>
      </c>
    </row>
    <row r="145" spans="1:65" s="15" customFormat="1">
      <c r="B145" s="228"/>
      <c r="C145" s="229"/>
      <c r="D145" s="201" t="s">
        <v>155</v>
      </c>
      <c r="E145" s="230" t="s">
        <v>1</v>
      </c>
      <c r="F145" s="231" t="s">
        <v>1211</v>
      </c>
      <c r="G145" s="229"/>
      <c r="H145" s="230" t="s">
        <v>1</v>
      </c>
      <c r="I145" s="232"/>
      <c r="J145" s="229"/>
      <c r="K145" s="229"/>
      <c r="L145" s="233"/>
      <c r="M145" s="234"/>
      <c r="N145" s="235"/>
      <c r="O145" s="235"/>
      <c r="P145" s="235"/>
      <c r="Q145" s="235"/>
      <c r="R145" s="235"/>
      <c r="S145" s="235"/>
      <c r="T145" s="236"/>
      <c r="AT145" s="237" t="s">
        <v>155</v>
      </c>
      <c r="AU145" s="237" t="s">
        <v>88</v>
      </c>
      <c r="AV145" s="15" t="s">
        <v>86</v>
      </c>
      <c r="AW145" s="15" t="s">
        <v>35</v>
      </c>
      <c r="AX145" s="15" t="s">
        <v>78</v>
      </c>
      <c r="AY145" s="237" t="s">
        <v>146</v>
      </c>
    </row>
    <row r="146" spans="1:65" s="13" customFormat="1">
      <c r="B146" s="206"/>
      <c r="C146" s="207"/>
      <c r="D146" s="201" t="s">
        <v>155</v>
      </c>
      <c r="E146" s="208" t="s">
        <v>1</v>
      </c>
      <c r="F146" s="209" t="s">
        <v>1212</v>
      </c>
      <c r="G146" s="207"/>
      <c r="H146" s="210">
        <v>0.76</v>
      </c>
      <c r="I146" s="211"/>
      <c r="J146" s="207"/>
      <c r="K146" s="207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155</v>
      </c>
      <c r="AU146" s="216" t="s">
        <v>88</v>
      </c>
      <c r="AV146" s="13" t="s">
        <v>88</v>
      </c>
      <c r="AW146" s="13" t="s">
        <v>35</v>
      </c>
      <c r="AX146" s="13" t="s">
        <v>78</v>
      </c>
      <c r="AY146" s="216" t="s">
        <v>146</v>
      </c>
    </row>
    <row r="147" spans="1:65" s="14" customFormat="1">
      <c r="B147" s="217"/>
      <c r="C147" s="218"/>
      <c r="D147" s="201" t="s">
        <v>155</v>
      </c>
      <c r="E147" s="219" t="s">
        <v>1</v>
      </c>
      <c r="F147" s="220" t="s">
        <v>157</v>
      </c>
      <c r="G147" s="218"/>
      <c r="H147" s="221">
        <v>0.76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155</v>
      </c>
      <c r="AU147" s="227" t="s">
        <v>88</v>
      </c>
      <c r="AV147" s="14" t="s">
        <v>153</v>
      </c>
      <c r="AW147" s="14" t="s">
        <v>35</v>
      </c>
      <c r="AX147" s="14" t="s">
        <v>86</v>
      </c>
      <c r="AY147" s="227" t="s">
        <v>146</v>
      </c>
    </row>
    <row r="148" spans="1:65" s="12" customFormat="1" ht="22.9" customHeight="1">
      <c r="B148" s="171"/>
      <c r="C148" s="172"/>
      <c r="D148" s="173" t="s">
        <v>77</v>
      </c>
      <c r="E148" s="185" t="s">
        <v>463</v>
      </c>
      <c r="F148" s="185" t="s">
        <v>464</v>
      </c>
      <c r="G148" s="172"/>
      <c r="H148" s="172"/>
      <c r="I148" s="175"/>
      <c r="J148" s="186">
        <f>BK148</f>
        <v>0</v>
      </c>
      <c r="K148" s="172"/>
      <c r="L148" s="177"/>
      <c r="M148" s="178"/>
      <c r="N148" s="179"/>
      <c r="O148" s="179"/>
      <c r="P148" s="180">
        <v>0</v>
      </c>
      <c r="Q148" s="179"/>
      <c r="R148" s="180">
        <v>0</v>
      </c>
      <c r="S148" s="179"/>
      <c r="T148" s="181">
        <v>0</v>
      </c>
      <c r="AR148" s="182" t="s">
        <v>86</v>
      </c>
      <c r="AT148" s="183" t="s">
        <v>77</v>
      </c>
      <c r="AU148" s="183" t="s">
        <v>86</v>
      </c>
      <c r="AY148" s="182" t="s">
        <v>146</v>
      </c>
      <c r="BK148" s="184">
        <v>0</v>
      </c>
    </row>
    <row r="149" spans="1:65" s="12" customFormat="1" ht="22.9" customHeight="1">
      <c r="B149" s="171"/>
      <c r="C149" s="172"/>
      <c r="D149" s="173" t="s">
        <v>77</v>
      </c>
      <c r="E149" s="185" t="s">
        <v>483</v>
      </c>
      <c r="F149" s="185" t="s">
        <v>484</v>
      </c>
      <c r="G149" s="172"/>
      <c r="H149" s="172"/>
      <c r="I149" s="175"/>
      <c r="J149" s="186">
        <f>BK149</f>
        <v>0</v>
      </c>
      <c r="K149" s="172"/>
      <c r="L149" s="177"/>
      <c r="M149" s="178"/>
      <c r="N149" s="179"/>
      <c r="O149" s="179"/>
      <c r="P149" s="180">
        <v>0</v>
      </c>
      <c r="Q149" s="179"/>
      <c r="R149" s="180">
        <v>0</v>
      </c>
      <c r="S149" s="179"/>
      <c r="T149" s="181">
        <v>0</v>
      </c>
      <c r="AR149" s="182" t="s">
        <v>86</v>
      </c>
      <c r="AT149" s="183" t="s">
        <v>77</v>
      </c>
      <c r="AU149" s="183" t="s">
        <v>86</v>
      </c>
      <c r="AY149" s="182" t="s">
        <v>146</v>
      </c>
      <c r="BK149" s="184">
        <v>0</v>
      </c>
    </row>
    <row r="150" spans="1:65" s="12" customFormat="1" ht="25.9" customHeight="1">
      <c r="B150" s="171"/>
      <c r="C150" s="172"/>
      <c r="D150" s="173" t="s">
        <v>77</v>
      </c>
      <c r="E150" s="174" t="s">
        <v>489</v>
      </c>
      <c r="F150" s="174" t="s">
        <v>490</v>
      </c>
      <c r="G150" s="172"/>
      <c r="H150" s="172"/>
      <c r="I150" s="175"/>
      <c r="J150" s="176">
        <f>BK150</f>
        <v>0</v>
      </c>
      <c r="K150" s="172"/>
      <c r="L150" s="177"/>
      <c r="M150" s="178"/>
      <c r="N150" s="179"/>
      <c r="O150" s="179"/>
      <c r="P150" s="180">
        <f>P151+P168+P208+P222+P249+P271</f>
        <v>0</v>
      </c>
      <c r="Q150" s="179"/>
      <c r="R150" s="180">
        <f>R151+R168+R208+R222+R249+R271</f>
        <v>0</v>
      </c>
      <c r="S150" s="179"/>
      <c r="T150" s="181">
        <f>T151+T168+T208+T222+T249+T271</f>
        <v>0</v>
      </c>
      <c r="AR150" s="182" t="s">
        <v>88</v>
      </c>
      <c r="AT150" s="183" t="s">
        <v>77</v>
      </c>
      <c r="AU150" s="183" t="s">
        <v>78</v>
      </c>
      <c r="AY150" s="182" t="s">
        <v>146</v>
      </c>
      <c r="BK150" s="184">
        <f>BK151+BK168+BK208+BK222+BK249+BK271</f>
        <v>0</v>
      </c>
    </row>
    <row r="151" spans="1:65" s="12" customFormat="1" ht="22.9" customHeight="1">
      <c r="B151" s="171"/>
      <c r="C151" s="172"/>
      <c r="D151" s="173" t="s">
        <v>77</v>
      </c>
      <c r="E151" s="185" t="s">
        <v>577</v>
      </c>
      <c r="F151" s="185" t="s">
        <v>578</v>
      </c>
      <c r="G151" s="172"/>
      <c r="H151" s="172"/>
      <c r="I151" s="175"/>
      <c r="J151" s="186">
        <f>BK151</f>
        <v>0</v>
      </c>
      <c r="K151" s="172"/>
      <c r="L151" s="177"/>
      <c r="M151" s="178"/>
      <c r="N151" s="179"/>
      <c r="O151" s="179"/>
      <c r="P151" s="180">
        <f>SUM(P152:P167)</f>
        <v>0</v>
      </c>
      <c r="Q151" s="179"/>
      <c r="R151" s="180">
        <f>SUM(R152:R167)</f>
        <v>0</v>
      </c>
      <c r="S151" s="179"/>
      <c r="T151" s="181">
        <f>SUM(T152:T167)</f>
        <v>0</v>
      </c>
      <c r="AR151" s="182" t="s">
        <v>88</v>
      </c>
      <c r="AT151" s="183" t="s">
        <v>77</v>
      </c>
      <c r="AU151" s="183" t="s">
        <v>86</v>
      </c>
      <c r="AY151" s="182" t="s">
        <v>146</v>
      </c>
      <c r="BK151" s="184">
        <f>SUM(BK152:BK167)</f>
        <v>0</v>
      </c>
    </row>
    <row r="152" spans="1:65" s="2" customFormat="1" ht="16.5" customHeight="1">
      <c r="A152" s="34"/>
      <c r="B152" s="35"/>
      <c r="C152" s="187" t="s">
        <v>147</v>
      </c>
      <c r="D152" s="187" t="s">
        <v>149</v>
      </c>
      <c r="E152" s="188" t="s">
        <v>1215</v>
      </c>
      <c r="F152" s="189" t="s">
        <v>1216</v>
      </c>
      <c r="G152" s="190" t="s">
        <v>180</v>
      </c>
      <c r="H152" s="191">
        <v>7.6</v>
      </c>
      <c r="I152" s="192"/>
      <c r="J152" s="193">
        <f>ROUND(I152*H152,2)</f>
        <v>0</v>
      </c>
      <c r="K152" s="194"/>
      <c r="L152" s="39"/>
      <c r="M152" s="195" t="s">
        <v>1</v>
      </c>
      <c r="N152" s="196" t="s">
        <v>43</v>
      </c>
      <c r="O152" s="71"/>
      <c r="P152" s="197">
        <f>O152*H152</f>
        <v>0</v>
      </c>
      <c r="Q152" s="197">
        <v>0</v>
      </c>
      <c r="R152" s="197">
        <f>Q152*H152</f>
        <v>0</v>
      </c>
      <c r="S152" s="197">
        <v>0</v>
      </c>
      <c r="T152" s="19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9" t="s">
        <v>197</v>
      </c>
      <c r="AT152" s="199" t="s">
        <v>149</v>
      </c>
      <c r="AU152" s="199" t="s">
        <v>88</v>
      </c>
      <c r="AY152" s="17" t="s">
        <v>146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7" t="s">
        <v>86</v>
      </c>
      <c r="BK152" s="200">
        <f>ROUND(I152*H152,2)</f>
        <v>0</v>
      </c>
      <c r="BL152" s="17" t="s">
        <v>197</v>
      </c>
      <c r="BM152" s="199" t="s">
        <v>164</v>
      </c>
    </row>
    <row r="153" spans="1:65" s="2" customFormat="1">
      <c r="A153" s="34"/>
      <c r="B153" s="35"/>
      <c r="C153" s="36"/>
      <c r="D153" s="201" t="s">
        <v>154</v>
      </c>
      <c r="E153" s="36"/>
      <c r="F153" s="202" t="s">
        <v>1216</v>
      </c>
      <c r="G153" s="36"/>
      <c r="H153" s="36"/>
      <c r="I153" s="203"/>
      <c r="J153" s="36"/>
      <c r="K153" s="36"/>
      <c r="L153" s="39"/>
      <c r="M153" s="204"/>
      <c r="N153" s="205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154</v>
      </c>
      <c r="AU153" s="17" t="s">
        <v>88</v>
      </c>
    </row>
    <row r="154" spans="1:65" s="15" customFormat="1">
      <c r="B154" s="228"/>
      <c r="C154" s="229"/>
      <c r="D154" s="201" t="s">
        <v>155</v>
      </c>
      <c r="E154" s="230" t="s">
        <v>1</v>
      </c>
      <c r="F154" s="231" t="s">
        <v>1217</v>
      </c>
      <c r="G154" s="229"/>
      <c r="H154" s="230" t="s">
        <v>1</v>
      </c>
      <c r="I154" s="232"/>
      <c r="J154" s="229"/>
      <c r="K154" s="229"/>
      <c r="L154" s="233"/>
      <c r="M154" s="234"/>
      <c r="N154" s="235"/>
      <c r="O154" s="235"/>
      <c r="P154" s="235"/>
      <c r="Q154" s="235"/>
      <c r="R154" s="235"/>
      <c r="S154" s="235"/>
      <c r="T154" s="236"/>
      <c r="AT154" s="237" t="s">
        <v>155</v>
      </c>
      <c r="AU154" s="237" t="s">
        <v>88</v>
      </c>
      <c r="AV154" s="15" t="s">
        <v>86</v>
      </c>
      <c r="AW154" s="15" t="s">
        <v>35</v>
      </c>
      <c r="AX154" s="15" t="s">
        <v>78</v>
      </c>
      <c r="AY154" s="237" t="s">
        <v>146</v>
      </c>
    </row>
    <row r="155" spans="1:65" s="13" customFormat="1">
      <c r="B155" s="206"/>
      <c r="C155" s="207"/>
      <c r="D155" s="201" t="s">
        <v>155</v>
      </c>
      <c r="E155" s="208" t="s">
        <v>1</v>
      </c>
      <c r="F155" s="209" t="s">
        <v>1218</v>
      </c>
      <c r="G155" s="207"/>
      <c r="H155" s="210">
        <v>5.6999999999999993</v>
      </c>
      <c r="I155" s="211"/>
      <c r="J155" s="207"/>
      <c r="K155" s="207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155</v>
      </c>
      <c r="AU155" s="216" t="s">
        <v>88</v>
      </c>
      <c r="AV155" s="13" t="s">
        <v>88</v>
      </c>
      <c r="AW155" s="13" t="s">
        <v>35</v>
      </c>
      <c r="AX155" s="13" t="s">
        <v>78</v>
      </c>
      <c r="AY155" s="216" t="s">
        <v>146</v>
      </c>
    </row>
    <row r="156" spans="1:65" s="13" customFormat="1">
      <c r="B156" s="206"/>
      <c r="C156" s="207"/>
      <c r="D156" s="201" t="s">
        <v>155</v>
      </c>
      <c r="E156" s="208" t="s">
        <v>1</v>
      </c>
      <c r="F156" s="209" t="s">
        <v>1219</v>
      </c>
      <c r="G156" s="207"/>
      <c r="H156" s="210">
        <v>1.9</v>
      </c>
      <c r="I156" s="211"/>
      <c r="J156" s="207"/>
      <c r="K156" s="207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155</v>
      </c>
      <c r="AU156" s="216" t="s">
        <v>88</v>
      </c>
      <c r="AV156" s="13" t="s">
        <v>88</v>
      </c>
      <c r="AW156" s="13" t="s">
        <v>35</v>
      </c>
      <c r="AX156" s="13" t="s">
        <v>78</v>
      </c>
      <c r="AY156" s="216" t="s">
        <v>146</v>
      </c>
    </row>
    <row r="157" spans="1:65" s="14" customFormat="1">
      <c r="B157" s="217"/>
      <c r="C157" s="218"/>
      <c r="D157" s="201" t="s">
        <v>155</v>
      </c>
      <c r="E157" s="219" t="s">
        <v>1</v>
      </c>
      <c r="F157" s="220" t="s">
        <v>157</v>
      </c>
      <c r="G157" s="218"/>
      <c r="H157" s="221">
        <v>7.6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155</v>
      </c>
      <c r="AU157" s="227" t="s">
        <v>88</v>
      </c>
      <c r="AV157" s="14" t="s">
        <v>153</v>
      </c>
      <c r="AW157" s="14" t="s">
        <v>35</v>
      </c>
      <c r="AX157" s="14" t="s">
        <v>86</v>
      </c>
      <c r="AY157" s="227" t="s">
        <v>146</v>
      </c>
    </row>
    <row r="158" spans="1:65" s="2" customFormat="1" ht="24.2" customHeight="1">
      <c r="A158" s="34"/>
      <c r="B158" s="35"/>
      <c r="C158" s="187" t="s">
        <v>153</v>
      </c>
      <c r="D158" s="187" t="s">
        <v>149</v>
      </c>
      <c r="E158" s="188" t="s">
        <v>1220</v>
      </c>
      <c r="F158" s="189" t="s">
        <v>1221</v>
      </c>
      <c r="G158" s="190" t="s">
        <v>180</v>
      </c>
      <c r="H158" s="191">
        <v>7.6</v>
      </c>
      <c r="I158" s="192"/>
      <c r="J158" s="193">
        <f>ROUND(I158*H158,2)</f>
        <v>0</v>
      </c>
      <c r="K158" s="194"/>
      <c r="L158" s="39"/>
      <c r="M158" s="195" t="s">
        <v>1</v>
      </c>
      <c r="N158" s="196" t="s">
        <v>43</v>
      </c>
      <c r="O158" s="71"/>
      <c r="P158" s="197">
        <f>O158*H158</f>
        <v>0</v>
      </c>
      <c r="Q158" s="197">
        <v>0</v>
      </c>
      <c r="R158" s="197">
        <f>Q158*H158</f>
        <v>0</v>
      </c>
      <c r="S158" s="197">
        <v>0</v>
      </c>
      <c r="T158" s="19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9" t="s">
        <v>197</v>
      </c>
      <c r="AT158" s="199" t="s">
        <v>149</v>
      </c>
      <c r="AU158" s="199" t="s">
        <v>88</v>
      </c>
      <c r="AY158" s="17" t="s">
        <v>146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7" t="s">
        <v>86</v>
      </c>
      <c r="BK158" s="200">
        <f>ROUND(I158*H158,2)</f>
        <v>0</v>
      </c>
      <c r="BL158" s="17" t="s">
        <v>197</v>
      </c>
      <c r="BM158" s="199" t="s">
        <v>170</v>
      </c>
    </row>
    <row r="159" spans="1:65" s="2" customFormat="1">
      <c r="A159" s="34"/>
      <c r="B159" s="35"/>
      <c r="C159" s="36"/>
      <c r="D159" s="201" t="s">
        <v>154</v>
      </c>
      <c r="E159" s="36"/>
      <c r="F159" s="202" t="s">
        <v>1221</v>
      </c>
      <c r="G159" s="36"/>
      <c r="H159" s="36"/>
      <c r="I159" s="203"/>
      <c r="J159" s="36"/>
      <c r="K159" s="36"/>
      <c r="L159" s="39"/>
      <c r="M159" s="204"/>
      <c r="N159" s="205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154</v>
      </c>
      <c r="AU159" s="17" t="s">
        <v>88</v>
      </c>
    </row>
    <row r="160" spans="1:65" s="15" customFormat="1">
      <c r="B160" s="228"/>
      <c r="C160" s="229"/>
      <c r="D160" s="201" t="s">
        <v>155</v>
      </c>
      <c r="E160" s="230" t="s">
        <v>1</v>
      </c>
      <c r="F160" s="231" t="s">
        <v>1217</v>
      </c>
      <c r="G160" s="229"/>
      <c r="H160" s="230" t="s">
        <v>1</v>
      </c>
      <c r="I160" s="232"/>
      <c r="J160" s="229"/>
      <c r="K160" s="229"/>
      <c r="L160" s="233"/>
      <c r="M160" s="234"/>
      <c r="N160" s="235"/>
      <c r="O160" s="235"/>
      <c r="P160" s="235"/>
      <c r="Q160" s="235"/>
      <c r="R160" s="235"/>
      <c r="S160" s="235"/>
      <c r="T160" s="236"/>
      <c r="AT160" s="237" t="s">
        <v>155</v>
      </c>
      <c r="AU160" s="237" t="s">
        <v>88</v>
      </c>
      <c r="AV160" s="15" t="s">
        <v>86</v>
      </c>
      <c r="AW160" s="15" t="s">
        <v>35</v>
      </c>
      <c r="AX160" s="15" t="s">
        <v>78</v>
      </c>
      <c r="AY160" s="237" t="s">
        <v>146</v>
      </c>
    </row>
    <row r="161" spans="1:65" s="13" customFormat="1">
      <c r="B161" s="206"/>
      <c r="C161" s="207"/>
      <c r="D161" s="201" t="s">
        <v>155</v>
      </c>
      <c r="E161" s="208" t="s">
        <v>1</v>
      </c>
      <c r="F161" s="209" t="s">
        <v>1218</v>
      </c>
      <c r="G161" s="207"/>
      <c r="H161" s="210">
        <v>5.6999999999999993</v>
      </c>
      <c r="I161" s="211"/>
      <c r="J161" s="207"/>
      <c r="K161" s="207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155</v>
      </c>
      <c r="AU161" s="216" t="s">
        <v>88</v>
      </c>
      <c r="AV161" s="13" t="s">
        <v>88</v>
      </c>
      <c r="AW161" s="13" t="s">
        <v>35</v>
      </c>
      <c r="AX161" s="13" t="s">
        <v>78</v>
      </c>
      <c r="AY161" s="216" t="s">
        <v>146</v>
      </c>
    </row>
    <row r="162" spans="1:65" s="13" customFormat="1">
      <c r="B162" s="206"/>
      <c r="C162" s="207"/>
      <c r="D162" s="201" t="s">
        <v>155</v>
      </c>
      <c r="E162" s="208" t="s">
        <v>1</v>
      </c>
      <c r="F162" s="209" t="s">
        <v>1219</v>
      </c>
      <c r="G162" s="207"/>
      <c r="H162" s="210">
        <v>1.9</v>
      </c>
      <c r="I162" s="211"/>
      <c r="J162" s="207"/>
      <c r="K162" s="207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155</v>
      </c>
      <c r="AU162" s="216" t="s">
        <v>88</v>
      </c>
      <c r="AV162" s="13" t="s">
        <v>88</v>
      </c>
      <c r="AW162" s="13" t="s">
        <v>35</v>
      </c>
      <c r="AX162" s="13" t="s">
        <v>78</v>
      </c>
      <c r="AY162" s="216" t="s">
        <v>146</v>
      </c>
    </row>
    <row r="163" spans="1:65" s="14" customFormat="1">
      <c r="B163" s="217"/>
      <c r="C163" s="218"/>
      <c r="D163" s="201" t="s">
        <v>155</v>
      </c>
      <c r="E163" s="219" t="s">
        <v>1</v>
      </c>
      <c r="F163" s="220" t="s">
        <v>157</v>
      </c>
      <c r="G163" s="218"/>
      <c r="H163" s="221">
        <v>7.6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155</v>
      </c>
      <c r="AU163" s="227" t="s">
        <v>88</v>
      </c>
      <c r="AV163" s="14" t="s">
        <v>153</v>
      </c>
      <c r="AW163" s="14" t="s">
        <v>35</v>
      </c>
      <c r="AX163" s="14" t="s">
        <v>86</v>
      </c>
      <c r="AY163" s="227" t="s">
        <v>146</v>
      </c>
    </row>
    <row r="164" spans="1:65" s="2" customFormat="1" ht="24.2" customHeight="1">
      <c r="A164" s="34"/>
      <c r="B164" s="35"/>
      <c r="C164" s="187" t="s">
        <v>177</v>
      </c>
      <c r="D164" s="187" t="s">
        <v>149</v>
      </c>
      <c r="E164" s="188" t="s">
        <v>1222</v>
      </c>
      <c r="F164" s="189" t="s">
        <v>1223</v>
      </c>
      <c r="G164" s="190" t="s">
        <v>205</v>
      </c>
      <c r="H164" s="191">
        <v>7.0000000000000001E-3</v>
      </c>
      <c r="I164" s="192"/>
      <c r="J164" s="193">
        <f>ROUND(I164*H164,2)</f>
        <v>0</v>
      </c>
      <c r="K164" s="194"/>
      <c r="L164" s="39"/>
      <c r="M164" s="195" t="s">
        <v>1</v>
      </c>
      <c r="N164" s="196" t="s">
        <v>43</v>
      </c>
      <c r="O164" s="71"/>
      <c r="P164" s="197">
        <f>O164*H164</f>
        <v>0</v>
      </c>
      <c r="Q164" s="197">
        <v>0</v>
      </c>
      <c r="R164" s="197">
        <f>Q164*H164</f>
        <v>0</v>
      </c>
      <c r="S164" s="197">
        <v>0</v>
      </c>
      <c r="T164" s="19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9" t="s">
        <v>197</v>
      </c>
      <c r="AT164" s="199" t="s">
        <v>149</v>
      </c>
      <c r="AU164" s="199" t="s">
        <v>88</v>
      </c>
      <c r="AY164" s="17" t="s">
        <v>146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17" t="s">
        <v>86</v>
      </c>
      <c r="BK164" s="200">
        <f>ROUND(I164*H164,2)</f>
        <v>0</v>
      </c>
      <c r="BL164" s="17" t="s">
        <v>197</v>
      </c>
      <c r="BM164" s="199" t="s">
        <v>181</v>
      </c>
    </row>
    <row r="165" spans="1:65" s="2" customFormat="1" ht="19.5">
      <c r="A165" s="34"/>
      <c r="B165" s="35"/>
      <c r="C165" s="36"/>
      <c r="D165" s="201" t="s">
        <v>154</v>
      </c>
      <c r="E165" s="36"/>
      <c r="F165" s="202" t="s">
        <v>1223</v>
      </c>
      <c r="G165" s="36"/>
      <c r="H165" s="36"/>
      <c r="I165" s="203"/>
      <c r="J165" s="36"/>
      <c r="K165" s="36"/>
      <c r="L165" s="39"/>
      <c r="M165" s="204"/>
      <c r="N165" s="205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154</v>
      </c>
      <c r="AU165" s="17" t="s">
        <v>88</v>
      </c>
    </row>
    <row r="166" spans="1:65" s="2" customFormat="1" ht="24.2" customHeight="1">
      <c r="A166" s="34"/>
      <c r="B166" s="35"/>
      <c r="C166" s="187" t="s">
        <v>164</v>
      </c>
      <c r="D166" s="187" t="s">
        <v>149</v>
      </c>
      <c r="E166" s="188" t="s">
        <v>593</v>
      </c>
      <c r="F166" s="189" t="s">
        <v>594</v>
      </c>
      <c r="G166" s="190" t="s">
        <v>205</v>
      </c>
      <c r="H166" s="191">
        <v>7.0000000000000001E-3</v>
      </c>
      <c r="I166" s="192"/>
      <c r="J166" s="193">
        <f>ROUND(I166*H166,2)</f>
        <v>0</v>
      </c>
      <c r="K166" s="194"/>
      <c r="L166" s="39"/>
      <c r="M166" s="195" t="s">
        <v>1</v>
      </c>
      <c r="N166" s="196" t="s">
        <v>43</v>
      </c>
      <c r="O166" s="71"/>
      <c r="P166" s="197">
        <f>O166*H166</f>
        <v>0</v>
      </c>
      <c r="Q166" s="197">
        <v>0</v>
      </c>
      <c r="R166" s="197">
        <f>Q166*H166</f>
        <v>0</v>
      </c>
      <c r="S166" s="197">
        <v>0</v>
      </c>
      <c r="T166" s="19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9" t="s">
        <v>197</v>
      </c>
      <c r="AT166" s="199" t="s">
        <v>149</v>
      </c>
      <c r="AU166" s="199" t="s">
        <v>88</v>
      </c>
      <c r="AY166" s="17" t="s">
        <v>146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7" t="s">
        <v>86</v>
      </c>
      <c r="BK166" s="200">
        <f>ROUND(I166*H166,2)</f>
        <v>0</v>
      </c>
      <c r="BL166" s="17" t="s">
        <v>197</v>
      </c>
      <c r="BM166" s="199" t="s">
        <v>187</v>
      </c>
    </row>
    <row r="167" spans="1:65" s="2" customFormat="1" ht="19.5">
      <c r="A167" s="34"/>
      <c r="B167" s="35"/>
      <c r="C167" s="36"/>
      <c r="D167" s="201" t="s">
        <v>154</v>
      </c>
      <c r="E167" s="36"/>
      <c r="F167" s="202" t="s">
        <v>594</v>
      </c>
      <c r="G167" s="36"/>
      <c r="H167" s="36"/>
      <c r="I167" s="203"/>
      <c r="J167" s="36"/>
      <c r="K167" s="36"/>
      <c r="L167" s="39"/>
      <c r="M167" s="204"/>
      <c r="N167" s="205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154</v>
      </c>
      <c r="AU167" s="17" t="s">
        <v>88</v>
      </c>
    </row>
    <row r="168" spans="1:65" s="12" customFormat="1" ht="22.9" customHeight="1">
      <c r="B168" s="171"/>
      <c r="C168" s="172"/>
      <c r="D168" s="173" t="s">
        <v>77</v>
      </c>
      <c r="E168" s="185" t="s">
        <v>596</v>
      </c>
      <c r="F168" s="185" t="s">
        <v>597</v>
      </c>
      <c r="G168" s="172"/>
      <c r="H168" s="172"/>
      <c r="I168" s="175"/>
      <c r="J168" s="186">
        <f>BK168</f>
        <v>0</v>
      </c>
      <c r="K168" s="172"/>
      <c r="L168" s="177"/>
      <c r="M168" s="178"/>
      <c r="N168" s="179"/>
      <c r="O168" s="179"/>
      <c r="P168" s="180">
        <f>SUM(P169:P207)</f>
        <v>0</v>
      </c>
      <c r="Q168" s="179"/>
      <c r="R168" s="180">
        <f>SUM(R169:R207)</f>
        <v>0</v>
      </c>
      <c r="S168" s="179"/>
      <c r="T168" s="181">
        <f>SUM(T169:T207)</f>
        <v>0</v>
      </c>
      <c r="AR168" s="182" t="s">
        <v>88</v>
      </c>
      <c r="AT168" s="183" t="s">
        <v>77</v>
      </c>
      <c r="AU168" s="183" t="s">
        <v>86</v>
      </c>
      <c r="AY168" s="182" t="s">
        <v>146</v>
      </c>
      <c r="BK168" s="184">
        <f>SUM(BK169:BK207)</f>
        <v>0</v>
      </c>
    </row>
    <row r="169" spans="1:65" s="2" customFormat="1" ht="16.5" customHeight="1">
      <c r="A169" s="34"/>
      <c r="B169" s="35"/>
      <c r="C169" s="187" t="s">
        <v>189</v>
      </c>
      <c r="D169" s="187" t="s">
        <v>149</v>
      </c>
      <c r="E169" s="188" t="s">
        <v>603</v>
      </c>
      <c r="F169" s="189" t="s">
        <v>604</v>
      </c>
      <c r="G169" s="190" t="s">
        <v>152</v>
      </c>
      <c r="H169" s="191">
        <v>1</v>
      </c>
      <c r="I169" s="192"/>
      <c r="J169" s="193">
        <f>ROUND(I169*H169,2)</f>
        <v>0</v>
      </c>
      <c r="K169" s="194"/>
      <c r="L169" s="39"/>
      <c r="M169" s="195" t="s">
        <v>1</v>
      </c>
      <c r="N169" s="196" t="s">
        <v>43</v>
      </c>
      <c r="O169" s="71"/>
      <c r="P169" s="197">
        <f>O169*H169</f>
        <v>0</v>
      </c>
      <c r="Q169" s="197">
        <v>0</v>
      </c>
      <c r="R169" s="197">
        <f>Q169*H169</f>
        <v>0</v>
      </c>
      <c r="S169" s="197">
        <v>0</v>
      </c>
      <c r="T169" s="19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9" t="s">
        <v>197</v>
      </c>
      <c r="AT169" s="199" t="s">
        <v>149</v>
      </c>
      <c r="AU169" s="199" t="s">
        <v>88</v>
      </c>
      <c r="AY169" s="17" t="s">
        <v>146</v>
      </c>
      <c r="BE169" s="200">
        <f>IF(N169="základní",J169,0)</f>
        <v>0</v>
      </c>
      <c r="BF169" s="200">
        <f>IF(N169="snížená",J169,0)</f>
        <v>0</v>
      </c>
      <c r="BG169" s="200">
        <f>IF(N169="zákl. přenesená",J169,0)</f>
        <v>0</v>
      </c>
      <c r="BH169" s="200">
        <f>IF(N169="sníž. přenesená",J169,0)</f>
        <v>0</v>
      </c>
      <c r="BI169" s="200">
        <f>IF(N169="nulová",J169,0)</f>
        <v>0</v>
      </c>
      <c r="BJ169" s="17" t="s">
        <v>86</v>
      </c>
      <c r="BK169" s="200">
        <f>ROUND(I169*H169,2)</f>
        <v>0</v>
      </c>
      <c r="BL169" s="17" t="s">
        <v>197</v>
      </c>
      <c r="BM169" s="199" t="s">
        <v>193</v>
      </c>
    </row>
    <row r="170" spans="1:65" s="2" customFormat="1">
      <c r="A170" s="34"/>
      <c r="B170" s="35"/>
      <c r="C170" s="36"/>
      <c r="D170" s="201" t="s">
        <v>154</v>
      </c>
      <c r="E170" s="36"/>
      <c r="F170" s="202" t="s">
        <v>604</v>
      </c>
      <c r="G170" s="36"/>
      <c r="H170" s="36"/>
      <c r="I170" s="203"/>
      <c r="J170" s="36"/>
      <c r="K170" s="36"/>
      <c r="L170" s="39"/>
      <c r="M170" s="204"/>
      <c r="N170" s="205"/>
      <c r="O170" s="71"/>
      <c r="P170" s="71"/>
      <c r="Q170" s="71"/>
      <c r="R170" s="71"/>
      <c r="S170" s="71"/>
      <c r="T170" s="72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154</v>
      </c>
      <c r="AU170" s="17" t="s">
        <v>88</v>
      </c>
    </row>
    <row r="171" spans="1:65" s="13" customFormat="1">
      <c r="B171" s="206"/>
      <c r="C171" s="207"/>
      <c r="D171" s="201" t="s">
        <v>155</v>
      </c>
      <c r="E171" s="208" t="s">
        <v>1</v>
      </c>
      <c r="F171" s="209" t="s">
        <v>1224</v>
      </c>
      <c r="G171" s="207"/>
      <c r="H171" s="210">
        <v>1</v>
      </c>
      <c r="I171" s="211"/>
      <c r="J171" s="207"/>
      <c r="K171" s="207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155</v>
      </c>
      <c r="AU171" s="216" t="s">
        <v>88</v>
      </c>
      <c r="AV171" s="13" t="s">
        <v>88</v>
      </c>
      <c r="AW171" s="13" t="s">
        <v>35</v>
      </c>
      <c r="AX171" s="13" t="s">
        <v>78</v>
      </c>
      <c r="AY171" s="216" t="s">
        <v>146</v>
      </c>
    </row>
    <row r="172" spans="1:65" s="14" customFormat="1">
      <c r="B172" s="217"/>
      <c r="C172" s="218"/>
      <c r="D172" s="201" t="s">
        <v>155</v>
      </c>
      <c r="E172" s="219" t="s">
        <v>1</v>
      </c>
      <c r="F172" s="220" t="s">
        <v>157</v>
      </c>
      <c r="G172" s="218"/>
      <c r="H172" s="221">
        <v>1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155</v>
      </c>
      <c r="AU172" s="227" t="s">
        <v>88</v>
      </c>
      <c r="AV172" s="14" t="s">
        <v>153</v>
      </c>
      <c r="AW172" s="14" t="s">
        <v>35</v>
      </c>
      <c r="AX172" s="14" t="s">
        <v>86</v>
      </c>
      <c r="AY172" s="227" t="s">
        <v>146</v>
      </c>
    </row>
    <row r="173" spans="1:65" s="2" customFormat="1" ht="16.5" customHeight="1">
      <c r="A173" s="34"/>
      <c r="B173" s="35"/>
      <c r="C173" s="238" t="s">
        <v>170</v>
      </c>
      <c r="D173" s="238" t="s">
        <v>266</v>
      </c>
      <c r="E173" s="239" t="s">
        <v>609</v>
      </c>
      <c r="F173" s="240" t="s">
        <v>610</v>
      </c>
      <c r="G173" s="241" t="s">
        <v>152</v>
      </c>
      <c r="H173" s="242">
        <v>0</v>
      </c>
      <c r="I173" s="243"/>
      <c r="J173" s="244">
        <f>ROUND(I173*H173,2)</f>
        <v>0</v>
      </c>
      <c r="K173" s="245"/>
      <c r="L173" s="246"/>
      <c r="M173" s="247" t="s">
        <v>1</v>
      </c>
      <c r="N173" s="248" t="s">
        <v>43</v>
      </c>
      <c r="O173" s="71"/>
      <c r="P173" s="197">
        <f>O173*H173</f>
        <v>0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9" t="s">
        <v>256</v>
      </c>
      <c r="AT173" s="199" t="s">
        <v>266</v>
      </c>
      <c r="AU173" s="199" t="s">
        <v>88</v>
      </c>
      <c r="AY173" s="17" t="s">
        <v>146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7" t="s">
        <v>86</v>
      </c>
      <c r="BK173" s="200">
        <f>ROUND(I173*H173,2)</f>
        <v>0</v>
      </c>
      <c r="BL173" s="17" t="s">
        <v>197</v>
      </c>
      <c r="BM173" s="199" t="s">
        <v>197</v>
      </c>
    </row>
    <row r="174" spans="1:65" s="2" customFormat="1">
      <c r="A174" s="34"/>
      <c r="B174" s="35"/>
      <c r="C174" s="36"/>
      <c r="D174" s="201" t="s">
        <v>154</v>
      </c>
      <c r="E174" s="36"/>
      <c r="F174" s="202" t="s">
        <v>610</v>
      </c>
      <c r="G174" s="36"/>
      <c r="H174" s="36"/>
      <c r="I174" s="203"/>
      <c r="J174" s="36"/>
      <c r="K174" s="36"/>
      <c r="L174" s="39"/>
      <c r="M174" s="204"/>
      <c r="N174" s="205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154</v>
      </c>
      <c r="AU174" s="17" t="s">
        <v>88</v>
      </c>
    </row>
    <row r="175" spans="1:65" s="2" customFormat="1" ht="29.25">
      <c r="A175" s="34"/>
      <c r="B175" s="35"/>
      <c r="C175" s="36"/>
      <c r="D175" s="201" t="s">
        <v>347</v>
      </c>
      <c r="E175" s="36"/>
      <c r="F175" s="249" t="s">
        <v>1225</v>
      </c>
      <c r="G175" s="36"/>
      <c r="H175" s="36"/>
      <c r="I175" s="203"/>
      <c r="J175" s="36"/>
      <c r="K175" s="36"/>
      <c r="L175" s="39"/>
      <c r="M175" s="204"/>
      <c r="N175" s="205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347</v>
      </c>
      <c r="AU175" s="17" t="s">
        <v>88</v>
      </c>
    </row>
    <row r="176" spans="1:65" s="2" customFormat="1" ht="24.2" customHeight="1">
      <c r="A176" s="34"/>
      <c r="B176" s="35"/>
      <c r="C176" s="187" t="s">
        <v>199</v>
      </c>
      <c r="D176" s="187" t="s">
        <v>149</v>
      </c>
      <c r="E176" s="188" t="s">
        <v>623</v>
      </c>
      <c r="F176" s="189" t="s">
        <v>624</v>
      </c>
      <c r="G176" s="190" t="s">
        <v>163</v>
      </c>
      <c r="H176" s="191">
        <v>6.992</v>
      </c>
      <c r="I176" s="192"/>
      <c r="J176" s="193">
        <f>ROUND(I176*H176,2)</f>
        <v>0</v>
      </c>
      <c r="K176" s="194"/>
      <c r="L176" s="39"/>
      <c r="M176" s="195" t="s">
        <v>1</v>
      </c>
      <c r="N176" s="196" t="s">
        <v>43</v>
      </c>
      <c r="O176" s="71"/>
      <c r="P176" s="197">
        <f>O176*H176</f>
        <v>0</v>
      </c>
      <c r="Q176" s="197">
        <v>0</v>
      </c>
      <c r="R176" s="197">
        <f>Q176*H176</f>
        <v>0</v>
      </c>
      <c r="S176" s="197">
        <v>0</v>
      </c>
      <c r="T176" s="19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9" t="s">
        <v>197</v>
      </c>
      <c r="AT176" s="199" t="s">
        <v>149</v>
      </c>
      <c r="AU176" s="199" t="s">
        <v>88</v>
      </c>
      <c r="AY176" s="17" t="s">
        <v>146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7" t="s">
        <v>86</v>
      </c>
      <c r="BK176" s="200">
        <f>ROUND(I176*H176,2)</f>
        <v>0</v>
      </c>
      <c r="BL176" s="17" t="s">
        <v>197</v>
      </c>
      <c r="BM176" s="199" t="s">
        <v>202</v>
      </c>
    </row>
    <row r="177" spans="1:65" s="2" customFormat="1" ht="19.5">
      <c r="A177" s="34"/>
      <c r="B177" s="35"/>
      <c r="C177" s="36"/>
      <c r="D177" s="201" t="s">
        <v>154</v>
      </c>
      <c r="E177" s="36"/>
      <c r="F177" s="202" t="s">
        <v>624</v>
      </c>
      <c r="G177" s="36"/>
      <c r="H177" s="36"/>
      <c r="I177" s="203"/>
      <c r="J177" s="36"/>
      <c r="K177" s="36"/>
      <c r="L177" s="39"/>
      <c r="M177" s="204"/>
      <c r="N177" s="205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154</v>
      </c>
      <c r="AU177" s="17" t="s">
        <v>88</v>
      </c>
    </row>
    <row r="178" spans="1:65" s="15" customFormat="1">
      <c r="B178" s="228"/>
      <c r="C178" s="229"/>
      <c r="D178" s="201" t="s">
        <v>155</v>
      </c>
      <c r="E178" s="230" t="s">
        <v>1</v>
      </c>
      <c r="F178" s="231" t="s">
        <v>616</v>
      </c>
      <c r="G178" s="229"/>
      <c r="H178" s="230" t="s">
        <v>1</v>
      </c>
      <c r="I178" s="232"/>
      <c r="J178" s="229"/>
      <c r="K178" s="229"/>
      <c r="L178" s="233"/>
      <c r="M178" s="234"/>
      <c r="N178" s="235"/>
      <c r="O178" s="235"/>
      <c r="P178" s="235"/>
      <c r="Q178" s="235"/>
      <c r="R178" s="235"/>
      <c r="S178" s="235"/>
      <c r="T178" s="236"/>
      <c r="AT178" s="237" t="s">
        <v>155</v>
      </c>
      <c r="AU178" s="237" t="s">
        <v>88</v>
      </c>
      <c r="AV178" s="15" t="s">
        <v>86</v>
      </c>
      <c r="AW178" s="15" t="s">
        <v>35</v>
      </c>
      <c r="AX178" s="15" t="s">
        <v>78</v>
      </c>
      <c r="AY178" s="237" t="s">
        <v>146</v>
      </c>
    </row>
    <row r="179" spans="1:65" s="13" customFormat="1">
      <c r="B179" s="206"/>
      <c r="C179" s="207"/>
      <c r="D179" s="201" t="s">
        <v>155</v>
      </c>
      <c r="E179" s="208" t="s">
        <v>1</v>
      </c>
      <c r="F179" s="209" t="s">
        <v>1226</v>
      </c>
      <c r="G179" s="207"/>
      <c r="H179" s="210">
        <v>5.2439999999999998</v>
      </c>
      <c r="I179" s="211"/>
      <c r="J179" s="207"/>
      <c r="K179" s="207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155</v>
      </c>
      <c r="AU179" s="216" t="s">
        <v>88</v>
      </c>
      <c r="AV179" s="13" t="s">
        <v>88</v>
      </c>
      <c r="AW179" s="13" t="s">
        <v>35</v>
      </c>
      <c r="AX179" s="13" t="s">
        <v>78</v>
      </c>
      <c r="AY179" s="216" t="s">
        <v>146</v>
      </c>
    </row>
    <row r="180" spans="1:65" s="13" customFormat="1">
      <c r="B180" s="206"/>
      <c r="C180" s="207"/>
      <c r="D180" s="201" t="s">
        <v>155</v>
      </c>
      <c r="E180" s="208" t="s">
        <v>1</v>
      </c>
      <c r="F180" s="209" t="s">
        <v>1227</v>
      </c>
      <c r="G180" s="207"/>
      <c r="H180" s="210">
        <v>1.748</v>
      </c>
      <c r="I180" s="211"/>
      <c r="J180" s="207"/>
      <c r="K180" s="207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155</v>
      </c>
      <c r="AU180" s="216" t="s">
        <v>88</v>
      </c>
      <c r="AV180" s="13" t="s">
        <v>88</v>
      </c>
      <c r="AW180" s="13" t="s">
        <v>35</v>
      </c>
      <c r="AX180" s="13" t="s">
        <v>78</v>
      </c>
      <c r="AY180" s="216" t="s">
        <v>146</v>
      </c>
    </row>
    <row r="181" spans="1:65" s="14" customFormat="1">
      <c r="B181" s="217"/>
      <c r="C181" s="218"/>
      <c r="D181" s="201" t="s">
        <v>155</v>
      </c>
      <c r="E181" s="219" t="s">
        <v>1</v>
      </c>
      <c r="F181" s="220" t="s">
        <v>157</v>
      </c>
      <c r="G181" s="218"/>
      <c r="H181" s="221">
        <v>6.992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155</v>
      </c>
      <c r="AU181" s="227" t="s">
        <v>88</v>
      </c>
      <c r="AV181" s="14" t="s">
        <v>153</v>
      </c>
      <c r="AW181" s="14" t="s">
        <v>35</v>
      </c>
      <c r="AX181" s="14" t="s">
        <v>86</v>
      </c>
      <c r="AY181" s="227" t="s">
        <v>146</v>
      </c>
    </row>
    <row r="182" spans="1:65" s="2" customFormat="1" ht="16.5" customHeight="1">
      <c r="A182" s="34"/>
      <c r="B182" s="35"/>
      <c r="C182" s="238" t="s">
        <v>181</v>
      </c>
      <c r="D182" s="238" t="s">
        <v>266</v>
      </c>
      <c r="E182" s="239" t="s">
        <v>1228</v>
      </c>
      <c r="F182" s="240" t="s">
        <v>1229</v>
      </c>
      <c r="G182" s="241" t="s">
        <v>163</v>
      </c>
      <c r="H182" s="242">
        <v>6.992</v>
      </c>
      <c r="I182" s="243"/>
      <c r="J182" s="244">
        <f>ROUND(I182*H182,2)</f>
        <v>0</v>
      </c>
      <c r="K182" s="245"/>
      <c r="L182" s="246"/>
      <c r="M182" s="247" t="s">
        <v>1</v>
      </c>
      <c r="N182" s="248" t="s">
        <v>43</v>
      </c>
      <c r="O182" s="71"/>
      <c r="P182" s="197">
        <f>O182*H182</f>
        <v>0</v>
      </c>
      <c r="Q182" s="197">
        <v>0</v>
      </c>
      <c r="R182" s="197">
        <f>Q182*H182</f>
        <v>0</v>
      </c>
      <c r="S182" s="197">
        <v>0</v>
      </c>
      <c r="T182" s="19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9" t="s">
        <v>256</v>
      </c>
      <c r="AT182" s="199" t="s">
        <v>266</v>
      </c>
      <c r="AU182" s="199" t="s">
        <v>88</v>
      </c>
      <c r="AY182" s="17" t="s">
        <v>146</v>
      </c>
      <c r="BE182" s="200">
        <f>IF(N182="základní",J182,0)</f>
        <v>0</v>
      </c>
      <c r="BF182" s="200">
        <f>IF(N182="snížená",J182,0)</f>
        <v>0</v>
      </c>
      <c r="BG182" s="200">
        <f>IF(N182="zákl. přenesená",J182,0)</f>
        <v>0</v>
      </c>
      <c r="BH182" s="200">
        <f>IF(N182="sníž. přenesená",J182,0)</f>
        <v>0</v>
      </c>
      <c r="BI182" s="200">
        <f>IF(N182="nulová",J182,0)</f>
        <v>0</v>
      </c>
      <c r="BJ182" s="17" t="s">
        <v>86</v>
      </c>
      <c r="BK182" s="200">
        <f>ROUND(I182*H182,2)</f>
        <v>0</v>
      </c>
      <c r="BL182" s="17" t="s">
        <v>197</v>
      </c>
      <c r="BM182" s="199" t="s">
        <v>206</v>
      </c>
    </row>
    <row r="183" spans="1:65" s="2" customFormat="1">
      <c r="A183" s="34"/>
      <c r="B183" s="35"/>
      <c r="C183" s="36"/>
      <c r="D183" s="201" t="s">
        <v>154</v>
      </c>
      <c r="E183" s="36"/>
      <c r="F183" s="202" t="s">
        <v>1229</v>
      </c>
      <c r="G183" s="36"/>
      <c r="H183" s="36"/>
      <c r="I183" s="203"/>
      <c r="J183" s="36"/>
      <c r="K183" s="36"/>
      <c r="L183" s="39"/>
      <c r="M183" s="204"/>
      <c r="N183" s="205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154</v>
      </c>
      <c r="AU183" s="17" t="s">
        <v>88</v>
      </c>
    </row>
    <row r="184" spans="1:65" s="2" customFormat="1" ht="39">
      <c r="A184" s="34"/>
      <c r="B184" s="35"/>
      <c r="C184" s="36"/>
      <c r="D184" s="201" t="s">
        <v>347</v>
      </c>
      <c r="E184" s="36"/>
      <c r="F184" s="249" t="s">
        <v>1230</v>
      </c>
      <c r="G184" s="36"/>
      <c r="H184" s="36"/>
      <c r="I184" s="203"/>
      <c r="J184" s="36"/>
      <c r="K184" s="36"/>
      <c r="L184" s="39"/>
      <c r="M184" s="204"/>
      <c r="N184" s="205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347</v>
      </c>
      <c r="AU184" s="17" t="s">
        <v>88</v>
      </c>
    </row>
    <row r="185" spans="1:65" s="15" customFormat="1">
      <c r="B185" s="228"/>
      <c r="C185" s="229"/>
      <c r="D185" s="201" t="s">
        <v>155</v>
      </c>
      <c r="E185" s="230" t="s">
        <v>1</v>
      </c>
      <c r="F185" s="231" t="s">
        <v>616</v>
      </c>
      <c r="G185" s="229"/>
      <c r="H185" s="230" t="s">
        <v>1</v>
      </c>
      <c r="I185" s="232"/>
      <c r="J185" s="229"/>
      <c r="K185" s="229"/>
      <c r="L185" s="233"/>
      <c r="M185" s="234"/>
      <c r="N185" s="235"/>
      <c r="O185" s="235"/>
      <c r="P185" s="235"/>
      <c r="Q185" s="235"/>
      <c r="R185" s="235"/>
      <c r="S185" s="235"/>
      <c r="T185" s="236"/>
      <c r="AT185" s="237" t="s">
        <v>155</v>
      </c>
      <c r="AU185" s="237" t="s">
        <v>88</v>
      </c>
      <c r="AV185" s="15" t="s">
        <v>86</v>
      </c>
      <c r="AW185" s="15" t="s">
        <v>35</v>
      </c>
      <c r="AX185" s="15" t="s">
        <v>78</v>
      </c>
      <c r="AY185" s="237" t="s">
        <v>146</v>
      </c>
    </row>
    <row r="186" spans="1:65" s="13" customFormat="1">
      <c r="B186" s="206"/>
      <c r="C186" s="207"/>
      <c r="D186" s="201" t="s">
        <v>155</v>
      </c>
      <c r="E186" s="208" t="s">
        <v>1</v>
      </c>
      <c r="F186" s="209" t="s">
        <v>1226</v>
      </c>
      <c r="G186" s="207"/>
      <c r="H186" s="210">
        <v>5.2439999999999998</v>
      </c>
      <c r="I186" s="211"/>
      <c r="J186" s="207"/>
      <c r="K186" s="207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155</v>
      </c>
      <c r="AU186" s="216" t="s">
        <v>88</v>
      </c>
      <c r="AV186" s="13" t="s">
        <v>88</v>
      </c>
      <c r="AW186" s="13" t="s">
        <v>35</v>
      </c>
      <c r="AX186" s="13" t="s">
        <v>78</v>
      </c>
      <c r="AY186" s="216" t="s">
        <v>146</v>
      </c>
    </row>
    <row r="187" spans="1:65" s="13" customFormat="1">
      <c r="B187" s="206"/>
      <c r="C187" s="207"/>
      <c r="D187" s="201" t="s">
        <v>155</v>
      </c>
      <c r="E187" s="208" t="s">
        <v>1</v>
      </c>
      <c r="F187" s="209" t="s">
        <v>1227</v>
      </c>
      <c r="G187" s="207"/>
      <c r="H187" s="210">
        <v>1.748</v>
      </c>
      <c r="I187" s="211"/>
      <c r="J187" s="207"/>
      <c r="K187" s="207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155</v>
      </c>
      <c r="AU187" s="216" t="s">
        <v>88</v>
      </c>
      <c r="AV187" s="13" t="s">
        <v>88</v>
      </c>
      <c r="AW187" s="13" t="s">
        <v>35</v>
      </c>
      <c r="AX187" s="13" t="s">
        <v>78</v>
      </c>
      <c r="AY187" s="216" t="s">
        <v>146</v>
      </c>
    </row>
    <row r="188" spans="1:65" s="14" customFormat="1">
      <c r="B188" s="217"/>
      <c r="C188" s="218"/>
      <c r="D188" s="201" t="s">
        <v>155</v>
      </c>
      <c r="E188" s="219" t="s">
        <v>1</v>
      </c>
      <c r="F188" s="220" t="s">
        <v>157</v>
      </c>
      <c r="G188" s="218"/>
      <c r="H188" s="221">
        <v>6.992</v>
      </c>
      <c r="I188" s="222"/>
      <c r="J188" s="218"/>
      <c r="K188" s="218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155</v>
      </c>
      <c r="AU188" s="227" t="s">
        <v>88</v>
      </c>
      <c r="AV188" s="14" t="s">
        <v>153</v>
      </c>
      <c r="AW188" s="14" t="s">
        <v>35</v>
      </c>
      <c r="AX188" s="14" t="s">
        <v>86</v>
      </c>
      <c r="AY188" s="227" t="s">
        <v>146</v>
      </c>
    </row>
    <row r="189" spans="1:65" s="2" customFormat="1" ht="24.2" customHeight="1">
      <c r="A189" s="34"/>
      <c r="B189" s="35"/>
      <c r="C189" s="187" t="s">
        <v>209</v>
      </c>
      <c r="D189" s="187" t="s">
        <v>149</v>
      </c>
      <c r="E189" s="188" t="s">
        <v>649</v>
      </c>
      <c r="F189" s="189" t="s">
        <v>1231</v>
      </c>
      <c r="G189" s="190" t="s">
        <v>180</v>
      </c>
      <c r="H189" s="191">
        <v>22.56</v>
      </c>
      <c r="I189" s="192"/>
      <c r="J189" s="193">
        <f>ROUND(I189*H189,2)</f>
        <v>0</v>
      </c>
      <c r="K189" s="194"/>
      <c r="L189" s="39"/>
      <c r="M189" s="195" t="s">
        <v>1</v>
      </c>
      <c r="N189" s="196" t="s">
        <v>43</v>
      </c>
      <c r="O189" s="71"/>
      <c r="P189" s="197">
        <f>O189*H189</f>
        <v>0</v>
      </c>
      <c r="Q189" s="197">
        <v>0</v>
      </c>
      <c r="R189" s="197">
        <f>Q189*H189</f>
        <v>0</v>
      </c>
      <c r="S189" s="197">
        <v>0</v>
      </c>
      <c r="T189" s="19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9" t="s">
        <v>197</v>
      </c>
      <c r="AT189" s="199" t="s">
        <v>149</v>
      </c>
      <c r="AU189" s="199" t="s">
        <v>88</v>
      </c>
      <c r="AY189" s="17" t="s">
        <v>146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7" t="s">
        <v>86</v>
      </c>
      <c r="BK189" s="200">
        <f>ROUND(I189*H189,2)</f>
        <v>0</v>
      </c>
      <c r="BL189" s="17" t="s">
        <v>197</v>
      </c>
      <c r="BM189" s="199" t="s">
        <v>212</v>
      </c>
    </row>
    <row r="190" spans="1:65" s="2" customFormat="1" ht="19.5">
      <c r="A190" s="34"/>
      <c r="B190" s="35"/>
      <c r="C190" s="36"/>
      <c r="D190" s="201" t="s">
        <v>154</v>
      </c>
      <c r="E190" s="36"/>
      <c r="F190" s="202" t="s">
        <v>1231</v>
      </c>
      <c r="G190" s="36"/>
      <c r="H190" s="36"/>
      <c r="I190" s="203"/>
      <c r="J190" s="36"/>
      <c r="K190" s="36"/>
      <c r="L190" s="39"/>
      <c r="M190" s="204"/>
      <c r="N190" s="205"/>
      <c r="O190" s="71"/>
      <c r="P190" s="71"/>
      <c r="Q190" s="71"/>
      <c r="R190" s="71"/>
      <c r="S190" s="71"/>
      <c r="T190" s="72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154</v>
      </c>
      <c r="AU190" s="17" t="s">
        <v>88</v>
      </c>
    </row>
    <row r="191" spans="1:65" s="15" customFormat="1">
      <c r="B191" s="228"/>
      <c r="C191" s="229"/>
      <c r="D191" s="201" t="s">
        <v>155</v>
      </c>
      <c r="E191" s="230" t="s">
        <v>1</v>
      </c>
      <c r="F191" s="231" t="s">
        <v>616</v>
      </c>
      <c r="G191" s="229"/>
      <c r="H191" s="230" t="s">
        <v>1</v>
      </c>
      <c r="I191" s="232"/>
      <c r="J191" s="229"/>
      <c r="K191" s="229"/>
      <c r="L191" s="233"/>
      <c r="M191" s="234"/>
      <c r="N191" s="235"/>
      <c r="O191" s="235"/>
      <c r="P191" s="235"/>
      <c r="Q191" s="235"/>
      <c r="R191" s="235"/>
      <c r="S191" s="235"/>
      <c r="T191" s="236"/>
      <c r="AT191" s="237" t="s">
        <v>155</v>
      </c>
      <c r="AU191" s="237" t="s">
        <v>88</v>
      </c>
      <c r="AV191" s="15" t="s">
        <v>86</v>
      </c>
      <c r="AW191" s="15" t="s">
        <v>35</v>
      </c>
      <c r="AX191" s="15" t="s">
        <v>78</v>
      </c>
      <c r="AY191" s="237" t="s">
        <v>146</v>
      </c>
    </row>
    <row r="192" spans="1:65" s="13" customFormat="1">
      <c r="B192" s="206"/>
      <c r="C192" s="207"/>
      <c r="D192" s="201" t="s">
        <v>155</v>
      </c>
      <c r="E192" s="208" t="s">
        <v>1</v>
      </c>
      <c r="F192" s="209" t="s">
        <v>1232</v>
      </c>
      <c r="G192" s="207"/>
      <c r="H192" s="210">
        <v>16.919999999999998</v>
      </c>
      <c r="I192" s="211"/>
      <c r="J192" s="207"/>
      <c r="K192" s="207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155</v>
      </c>
      <c r="AU192" s="216" t="s">
        <v>88</v>
      </c>
      <c r="AV192" s="13" t="s">
        <v>88</v>
      </c>
      <c r="AW192" s="13" t="s">
        <v>35</v>
      </c>
      <c r="AX192" s="13" t="s">
        <v>78</v>
      </c>
      <c r="AY192" s="216" t="s">
        <v>146</v>
      </c>
    </row>
    <row r="193" spans="1:65" s="13" customFormat="1">
      <c r="B193" s="206"/>
      <c r="C193" s="207"/>
      <c r="D193" s="201" t="s">
        <v>155</v>
      </c>
      <c r="E193" s="208" t="s">
        <v>1</v>
      </c>
      <c r="F193" s="209" t="s">
        <v>1233</v>
      </c>
      <c r="G193" s="207"/>
      <c r="H193" s="210">
        <v>5.64</v>
      </c>
      <c r="I193" s="211"/>
      <c r="J193" s="207"/>
      <c r="K193" s="207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155</v>
      </c>
      <c r="AU193" s="216" t="s">
        <v>88</v>
      </c>
      <c r="AV193" s="13" t="s">
        <v>88</v>
      </c>
      <c r="AW193" s="13" t="s">
        <v>35</v>
      </c>
      <c r="AX193" s="13" t="s">
        <v>78</v>
      </c>
      <c r="AY193" s="216" t="s">
        <v>146</v>
      </c>
    </row>
    <row r="194" spans="1:65" s="14" customFormat="1">
      <c r="B194" s="217"/>
      <c r="C194" s="218"/>
      <c r="D194" s="201" t="s">
        <v>155</v>
      </c>
      <c r="E194" s="219" t="s">
        <v>1</v>
      </c>
      <c r="F194" s="220" t="s">
        <v>157</v>
      </c>
      <c r="G194" s="218"/>
      <c r="H194" s="221">
        <v>22.56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155</v>
      </c>
      <c r="AU194" s="227" t="s">
        <v>88</v>
      </c>
      <c r="AV194" s="14" t="s">
        <v>153</v>
      </c>
      <c r="AW194" s="14" t="s">
        <v>35</v>
      </c>
      <c r="AX194" s="14" t="s">
        <v>86</v>
      </c>
      <c r="AY194" s="227" t="s">
        <v>146</v>
      </c>
    </row>
    <row r="195" spans="1:65" s="2" customFormat="1" ht="21.75" customHeight="1">
      <c r="A195" s="34"/>
      <c r="B195" s="35"/>
      <c r="C195" s="187" t="s">
        <v>187</v>
      </c>
      <c r="D195" s="187" t="s">
        <v>149</v>
      </c>
      <c r="E195" s="188" t="s">
        <v>1234</v>
      </c>
      <c r="F195" s="189" t="s">
        <v>1235</v>
      </c>
      <c r="G195" s="190" t="s">
        <v>180</v>
      </c>
      <c r="H195" s="191">
        <v>30.16</v>
      </c>
      <c r="I195" s="192"/>
      <c r="J195" s="193">
        <f>ROUND(I195*H195,2)</f>
        <v>0</v>
      </c>
      <c r="K195" s="194"/>
      <c r="L195" s="39"/>
      <c r="M195" s="195" t="s">
        <v>1</v>
      </c>
      <c r="N195" s="196" t="s">
        <v>43</v>
      </c>
      <c r="O195" s="71"/>
      <c r="P195" s="197">
        <f>O195*H195</f>
        <v>0</v>
      </c>
      <c r="Q195" s="197">
        <v>0</v>
      </c>
      <c r="R195" s="197">
        <f>Q195*H195</f>
        <v>0</v>
      </c>
      <c r="S195" s="197">
        <v>0</v>
      </c>
      <c r="T195" s="19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9" t="s">
        <v>197</v>
      </c>
      <c r="AT195" s="199" t="s">
        <v>149</v>
      </c>
      <c r="AU195" s="199" t="s">
        <v>88</v>
      </c>
      <c r="AY195" s="17" t="s">
        <v>146</v>
      </c>
      <c r="BE195" s="200">
        <f>IF(N195="základní",J195,0)</f>
        <v>0</v>
      </c>
      <c r="BF195" s="200">
        <f>IF(N195="snížená",J195,0)</f>
        <v>0</v>
      </c>
      <c r="BG195" s="200">
        <f>IF(N195="zákl. přenesená",J195,0)</f>
        <v>0</v>
      </c>
      <c r="BH195" s="200">
        <f>IF(N195="sníž. přenesená",J195,0)</f>
        <v>0</v>
      </c>
      <c r="BI195" s="200">
        <f>IF(N195="nulová",J195,0)</f>
        <v>0</v>
      </c>
      <c r="BJ195" s="17" t="s">
        <v>86</v>
      </c>
      <c r="BK195" s="200">
        <f>ROUND(I195*H195,2)</f>
        <v>0</v>
      </c>
      <c r="BL195" s="17" t="s">
        <v>197</v>
      </c>
      <c r="BM195" s="199" t="s">
        <v>225</v>
      </c>
    </row>
    <row r="196" spans="1:65" s="2" customFormat="1">
      <c r="A196" s="34"/>
      <c r="B196" s="35"/>
      <c r="C196" s="36"/>
      <c r="D196" s="201" t="s">
        <v>154</v>
      </c>
      <c r="E196" s="36"/>
      <c r="F196" s="202" t="s">
        <v>1235</v>
      </c>
      <c r="G196" s="36"/>
      <c r="H196" s="36"/>
      <c r="I196" s="203"/>
      <c r="J196" s="36"/>
      <c r="K196" s="36"/>
      <c r="L196" s="39"/>
      <c r="M196" s="204"/>
      <c r="N196" s="205"/>
      <c r="O196" s="71"/>
      <c r="P196" s="71"/>
      <c r="Q196" s="71"/>
      <c r="R196" s="71"/>
      <c r="S196" s="71"/>
      <c r="T196" s="7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154</v>
      </c>
      <c r="AU196" s="17" t="s">
        <v>88</v>
      </c>
    </row>
    <row r="197" spans="1:65" s="13" customFormat="1">
      <c r="B197" s="206"/>
      <c r="C197" s="207"/>
      <c r="D197" s="201" t="s">
        <v>155</v>
      </c>
      <c r="E197" s="208" t="s">
        <v>1</v>
      </c>
      <c r="F197" s="209" t="s">
        <v>1236</v>
      </c>
      <c r="G197" s="207"/>
      <c r="H197" s="210">
        <v>22.619999999999997</v>
      </c>
      <c r="I197" s="211"/>
      <c r="J197" s="207"/>
      <c r="K197" s="207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155</v>
      </c>
      <c r="AU197" s="216" t="s">
        <v>88</v>
      </c>
      <c r="AV197" s="13" t="s">
        <v>88</v>
      </c>
      <c r="AW197" s="13" t="s">
        <v>35</v>
      </c>
      <c r="AX197" s="13" t="s">
        <v>78</v>
      </c>
      <c r="AY197" s="216" t="s">
        <v>146</v>
      </c>
    </row>
    <row r="198" spans="1:65" s="13" customFormat="1">
      <c r="B198" s="206"/>
      <c r="C198" s="207"/>
      <c r="D198" s="201" t="s">
        <v>155</v>
      </c>
      <c r="E198" s="208" t="s">
        <v>1</v>
      </c>
      <c r="F198" s="209" t="s">
        <v>1237</v>
      </c>
      <c r="G198" s="207"/>
      <c r="H198" s="210">
        <v>7.5399999999999991</v>
      </c>
      <c r="I198" s="211"/>
      <c r="J198" s="207"/>
      <c r="K198" s="207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155</v>
      </c>
      <c r="AU198" s="216" t="s">
        <v>88</v>
      </c>
      <c r="AV198" s="13" t="s">
        <v>88</v>
      </c>
      <c r="AW198" s="13" t="s">
        <v>35</v>
      </c>
      <c r="AX198" s="13" t="s">
        <v>78</v>
      </c>
      <c r="AY198" s="216" t="s">
        <v>146</v>
      </c>
    </row>
    <row r="199" spans="1:65" s="14" customFormat="1">
      <c r="B199" s="217"/>
      <c r="C199" s="218"/>
      <c r="D199" s="201" t="s">
        <v>155</v>
      </c>
      <c r="E199" s="219" t="s">
        <v>1</v>
      </c>
      <c r="F199" s="220" t="s">
        <v>157</v>
      </c>
      <c r="G199" s="218"/>
      <c r="H199" s="221">
        <v>30.159999999999997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155</v>
      </c>
      <c r="AU199" s="227" t="s">
        <v>88</v>
      </c>
      <c r="AV199" s="14" t="s">
        <v>153</v>
      </c>
      <c r="AW199" s="14" t="s">
        <v>35</v>
      </c>
      <c r="AX199" s="14" t="s">
        <v>86</v>
      </c>
      <c r="AY199" s="227" t="s">
        <v>146</v>
      </c>
    </row>
    <row r="200" spans="1:65" s="2" customFormat="1" ht="16.5" customHeight="1">
      <c r="A200" s="34"/>
      <c r="B200" s="35"/>
      <c r="C200" s="238" t="s">
        <v>228</v>
      </c>
      <c r="D200" s="238" t="s">
        <v>266</v>
      </c>
      <c r="E200" s="239" t="s">
        <v>1238</v>
      </c>
      <c r="F200" s="240" t="s">
        <v>1239</v>
      </c>
      <c r="G200" s="241" t="s">
        <v>180</v>
      </c>
      <c r="H200" s="242">
        <v>30.763000000000002</v>
      </c>
      <c r="I200" s="243"/>
      <c r="J200" s="244">
        <f>ROUND(I200*H200,2)</f>
        <v>0</v>
      </c>
      <c r="K200" s="245"/>
      <c r="L200" s="246"/>
      <c r="M200" s="247" t="s">
        <v>1</v>
      </c>
      <c r="N200" s="248" t="s">
        <v>43</v>
      </c>
      <c r="O200" s="71"/>
      <c r="P200" s="197">
        <f>O200*H200</f>
        <v>0</v>
      </c>
      <c r="Q200" s="197">
        <v>0</v>
      </c>
      <c r="R200" s="197">
        <f>Q200*H200</f>
        <v>0</v>
      </c>
      <c r="S200" s="197">
        <v>0</v>
      </c>
      <c r="T200" s="19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9" t="s">
        <v>256</v>
      </c>
      <c r="AT200" s="199" t="s">
        <v>266</v>
      </c>
      <c r="AU200" s="199" t="s">
        <v>88</v>
      </c>
      <c r="AY200" s="17" t="s">
        <v>146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7" t="s">
        <v>86</v>
      </c>
      <c r="BK200" s="200">
        <f>ROUND(I200*H200,2)</f>
        <v>0</v>
      </c>
      <c r="BL200" s="17" t="s">
        <v>197</v>
      </c>
      <c r="BM200" s="199" t="s">
        <v>231</v>
      </c>
    </row>
    <row r="201" spans="1:65" s="2" customFormat="1">
      <c r="A201" s="34"/>
      <c r="B201" s="35"/>
      <c r="C201" s="36"/>
      <c r="D201" s="201" t="s">
        <v>154</v>
      </c>
      <c r="E201" s="36"/>
      <c r="F201" s="202" t="s">
        <v>1239</v>
      </c>
      <c r="G201" s="36"/>
      <c r="H201" s="36"/>
      <c r="I201" s="203"/>
      <c r="J201" s="36"/>
      <c r="K201" s="36"/>
      <c r="L201" s="39"/>
      <c r="M201" s="204"/>
      <c r="N201" s="205"/>
      <c r="O201" s="71"/>
      <c r="P201" s="71"/>
      <c r="Q201" s="71"/>
      <c r="R201" s="71"/>
      <c r="S201" s="71"/>
      <c r="T201" s="72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154</v>
      </c>
      <c r="AU201" s="17" t="s">
        <v>88</v>
      </c>
    </row>
    <row r="202" spans="1:65" s="13" customFormat="1">
      <c r="B202" s="206"/>
      <c r="C202" s="207"/>
      <c r="D202" s="201" t="s">
        <v>155</v>
      </c>
      <c r="E202" s="208" t="s">
        <v>1</v>
      </c>
      <c r="F202" s="209" t="s">
        <v>1240</v>
      </c>
      <c r="G202" s="207"/>
      <c r="H202" s="210">
        <v>30.763200000000001</v>
      </c>
      <c r="I202" s="211"/>
      <c r="J202" s="207"/>
      <c r="K202" s="207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155</v>
      </c>
      <c r="AU202" s="216" t="s">
        <v>88</v>
      </c>
      <c r="AV202" s="13" t="s">
        <v>88</v>
      </c>
      <c r="AW202" s="13" t="s">
        <v>35</v>
      </c>
      <c r="AX202" s="13" t="s">
        <v>78</v>
      </c>
      <c r="AY202" s="216" t="s">
        <v>146</v>
      </c>
    </row>
    <row r="203" spans="1:65" s="14" customFormat="1">
      <c r="B203" s="217"/>
      <c r="C203" s="218"/>
      <c r="D203" s="201" t="s">
        <v>155</v>
      </c>
      <c r="E203" s="219" t="s">
        <v>1</v>
      </c>
      <c r="F203" s="220" t="s">
        <v>157</v>
      </c>
      <c r="G203" s="218"/>
      <c r="H203" s="221">
        <v>30.763200000000001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155</v>
      </c>
      <c r="AU203" s="227" t="s">
        <v>88</v>
      </c>
      <c r="AV203" s="14" t="s">
        <v>153</v>
      </c>
      <c r="AW203" s="14" t="s">
        <v>35</v>
      </c>
      <c r="AX203" s="14" t="s">
        <v>86</v>
      </c>
      <c r="AY203" s="227" t="s">
        <v>146</v>
      </c>
    </row>
    <row r="204" spans="1:65" s="2" customFormat="1" ht="24.2" customHeight="1">
      <c r="A204" s="34"/>
      <c r="B204" s="35"/>
      <c r="C204" s="187" t="s">
        <v>193</v>
      </c>
      <c r="D204" s="187" t="s">
        <v>149</v>
      </c>
      <c r="E204" s="188" t="s">
        <v>1241</v>
      </c>
      <c r="F204" s="189" t="s">
        <v>1242</v>
      </c>
      <c r="G204" s="190" t="s">
        <v>205</v>
      </c>
      <c r="H204" s="191">
        <v>0.27100000000000002</v>
      </c>
      <c r="I204" s="192"/>
      <c r="J204" s="193">
        <f>ROUND(I204*H204,2)</f>
        <v>0</v>
      </c>
      <c r="K204" s="194"/>
      <c r="L204" s="39"/>
      <c r="M204" s="195" t="s">
        <v>1</v>
      </c>
      <c r="N204" s="196" t="s">
        <v>43</v>
      </c>
      <c r="O204" s="71"/>
      <c r="P204" s="197">
        <f>O204*H204</f>
        <v>0</v>
      </c>
      <c r="Q204" s="197">
        <v>0</v>
      </c>
      <c r="R204" s="197">
        <f>Q204*H204</f>
        <v>0</v>
      </c>
      <c r="S204" s="197">
        <v>0</v>
      </c>
      <c r="T204" s="19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9" t="s">
        <v>197</v>
      </c>
      <c r="AT204" s="199" t="s">
        <v>149</v>
      </c>
      <c r="AU204" s="199" t="s">
        <v>88</v>
      </c>
      <c r="AY204" s="17" t="s">
        <v>146</v>
      </c>
      <c r="BE204" s="200">
        <f>IF(N204="základní",J204,0)</f>
        <v>0</v>
      </c>
      <c r="BF204" s="200">
        <f>IF(N204="snížená",J204,0)</f>
        <v>0</v>
      </c>
      <c r="BG204" s="200">
        <f>IF(N204="zákl. přenesená",J204,0)</f>
        <v>0</v>
      </c>
      <c r="BH204" s="200">
        <f>IF(N204="sníž. přenesená",J204,0)</f>
        <v>0</v>
      </c>
      <c r="BI204" s="200">
        <f>IF(N204="nulová",J204,0)</f>
        <v>0</v>
      </c>
      <c r="BJ204" s="17" t="s">
        <v>86</v>
      </c>
      <c r="BK204" s="200">
        <f>ROUND(I204*H204,2)</f>
        <v>0</v>
      </c>
      <c r="BL204" s="17" t="s">
        <v>197</v>
      </c>
      <c r="BM204" s="199" t="s">
        <v>241</v>
      </c>
    </row>
    <row r="205" spans="1:65" s="2" customFormat="1" ht="19.5">
      <c r="A205" s="34"/>
      <c r="B205" s="35"/>
      <c r="C205" s="36"/>
      <c r="D205" s="201" t="s">
        <v>154</v>
      </c>
      <c r="E205" s="36"/>
      <c r="F205" s="202" t="s">
        <v>1242</v>
      </c>
      <c r="G205" s="36"/>
      <c r="H205" s="36"/>
      <c r="I205" s="203"/>
      <c r="J205" s="36"/>
      <c r="K205" s="36"/>
      <c r="L205" s="39"/>
      <c r="M205" s="204"/>
      <c r="N205" s="205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154</v>
      </c>
      <c r="AU205" s="17" t="s">
        <v>88</v>
      </c>
    </row>
    <row r="206" spans="1:65" s="2" customFormat="1" ht="24.2" customHeight="1">
      <c r="A206" s="34"/>
      <c r="B206" s="35"/>
      <c r="C206" s="187" t="s">
        <v>8</v>
      </c>
      <c r="D206" s="187" t="s">
        <v>149</v>
      </c>
      <c r="E206" s="188" t="s">
        <v>693</v>
      </c>
      <c r="F206" s="189" t="s">
        <v>694</v>
      </c>
      <c r="G206" s="190" t="s">
        <v>205</v>
      </c>
      <c r="H206" s="191">
        <v>0.27100000000000002</v>
      </c>
      <c r="I206" s="192"/>
      <c r="J206" s="193">
        <f>ROUND(I206*H206,2)</f>
        <v>0</v>
      </c>
      <c r="K206" s="194"/>
      <c r="L206" s="39"/>
      <c r="M206" s="195" t="s">
        <v>1</v>
      </c>
      <c r="N206" s="196" t="s">
        <v>43</v>
      </c>
      <c r="O206" s="71"/>
      <c r="P206" s="197">
        <f>O206*H206</f>
        <v>0</v>
      </c>
      <c r="Q206" s="197">
        <v>0</v>
      </c>
      <c r="R206" s="197">
        <f>Q206*H206</f>
        <v>0</v>
      </c>
      <c r="S206" s="197">
        <v>0</v>
      </c>
      <c r="T206" s="19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9" t="s">
        <v>197</v>
      </c>
      <c r="AT206" s="199" t="s">
        <v>149</v>
      </c>
      <c r="AU206" s="199" t="s">
        <v>88</v>
      </c>
      <c r="AY206" s="17" t="s">
        <v>146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7" t="s">
        <v>86</v>
      </c>
      <c r="BK206" s="200">
        <f>ROUND(I206*H206,2)</f>
        <v>0</v>
      </c>
      <c r="BL206" s="17" t="s">
        <v>197</v>
      </c>
      <c r="BM206" s="199" t="s">
        <v>244</v>
      </c>
    </row>
    <row r="207" spans="1:65" s="2" customFormat="1" ht="19.5">
      <c r="A207" s="34"/>
      <c r="B207" s="35"/>
      <c r="C207" s="36"/>
      <c r="D207" s="201" t="s">
        <v>154</v>
      </c>
      <c r="E207" s="36"/>
      <c r="F207" s="202" t="s">
        <v>694</v>
      </c>
      <c r="G207" s="36"/>
      <c r="H207" s="36"/>
      <c r="I207" s="203"/>
      <c r="J207" s="36"/>
      <c r="K207" s="36"/>
      <c r="L207" s="39"/>
      <c r="M207" s="204"/>
      <c r="N207" s="205"/>
      <c r="O207" s="71"/>
      <c r="P207" s="71"/>
      <c r="Q207" s="71"/>
      <c r="R207" s="71"/>
      <c r="S207" s="71"/>
      <c r="T207" s="72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154</v>
      </c>
      <c r="AU207" s="17" t="s">
        <v>88</v>
      </c>
    </row>
    <row r="208" spans="1:65" s="12" customFormat="1" ht="22.9" customHeight="1">
      <c r="B208" s="171"/>
      <c r="C208" s="172"/>
      <c r="D208" s="173" t="s">
        <v>77</v>
      </c>
      <c r="E208" s="185" t="s">
        <v>1243</v>
      </c>
      <c r="F208" s="185" t="s">
        <v>1244</v>
      </c>
      <c r="G208" s="172"/>
      <c r="H208" s="172"/>
      <c r="I208" s="175"/>
      <c r="J208" s="186">
        <f>BK208</f>
        <v>0</v>
      </c>
      <c r="K208" s="172"/>
      <c r="L208" s="177"/>
      <c r="M208" s="178"/>
      <c r="N208" s="179"/>
      <c r="O208" s="179"/>
      <c r="P208" s="180">
        <f>SUM(P209:P221)</f>
        <v>0</v>
      </c>
      <c r="Q208" s="179"/>
      <c r="R208" s="180">
        <f>SUM(R209:R221)</f>
        <v>0</v>
      </c>
      <c r="S208" s="179"/>
      <c r="T208" s="181">
        <f>SUM(T209:T221)</f>
        <v>0</v>
      </c>
      <c r="AR208" s="182" t="s">
        <v>88</v>
      </c>
      <c r="AT208" s="183" t="s">
        <v>77</v>
      </c>
      <c r="AU208" s="183" t="s">
        <v>86</v>
      </c>
      <c r="AY208" s="182" t="s">
        <v>146</v>
      </c>
      <c r="BK208" s="184">
        <f>SUM(BK209:BK221)</f>
        <v>0</v>
      </c>
    </row>
    <row r="209" spans="1:65" s="2" customFormat="1" ht="21.75" customHeight="1">
      <c r="A209" s="34"/>
      <c r="B209" s="35"/>
      <c r="C209" s="187" t="s">
        <v>197</v>
      </c>
      <c r="D209" s="187" t="s">
        <v>149</v>
      </c>
      <c r="E209" s="188" t="s">
        <v>1245</v>
      </c>
      <c r="F209" s="189" t="s">
        <v>1246</v>
      </c>
      <c r="G209" s="190" t="s">
        <v>180</v>
      </c>
      <c r="H209" s="191">
        <v>7.6</v>
      </c>
      <c r="I209" s="192"/>
      <c r="J209" s="193">
        <f>ROUND(I209*H209,2)</f>
        <v>0</v>
      </c>
      <c r="K209" s="194"/>
      <c r="L209" s="39"/>
      <c r="M209" s="195" t="s">
        <v>1</v>
      </c>
      <c r="N209" s="196" t="s">
        <v>43</v>
      </c>
      <c r="O209" s="71"/>
      <c r="P209" s="197">
        <f>O209*H209</f>
        <v>0</v>
      </c>
      <c r="Q209" s="197">
        <v>0</v>
      </c>
      <c r="R209" s="197">
        <f>Q209*H209</f>
        <v>0</v>
      </c>
      <c r="S209" s="197">
        <v>0</v>
      </c>
      <c r="T209" s="19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9" t="s">
        <v>197</v>
      </c>
      <c r="AT209" s="199" t="s">
        <v>149</v>
      </c>
      <c r="AU209" s="199" t="s">
        <v>88</v>
      </c>
      <c r="AY209" s="17" t="s">
        <v>146</v>
      </c>
      <c r="BE209" s="200">
        <f>IF(N209="základní",J209,0)</f>
        <v>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17" t="s">
        <v>86</v>
      </c>
      <c r="BK209" s="200">
        <f>ROUND(I209*H209,2)</f>
        <v>0</v>
      </c>
      <c r="BL209" s="17" t="s">
        <v>197</v>
      </c>
      <c r="BM209" s="199" t="s">
        <v>256</v>
      </c>
    </row>
    <row r="210" spans="1:65" s="2" customFormat="1">
      <c r="A210" s="34"/>
      <c r="B210" s="35"/>
      <c r="C210" s="36"/>
      <c r="D210" s="201" t="s">
        <v>154</v>
      </c>
      <c r="E210" s="36"/>
      <c r="F210" s="202" t="s">
        <v>1246</v>
      </c>
      <c r="G210" s="36"/>
      <c r="H210" s="36"/>
      <c r="I210" s="203"/>
      <c r="J210" s="36"/>
      <c r="K210" s="36"/>
      <c r="L210" s="39"/>
      <c r="M210" s="204"/>
      <c r="N210" s="205"/>
      <c r="O210" s="71"/>
      <c r="P210" s="71"/>
      <c r="Q210" s="71"/>
      <c r="R210" s="71"/>
      <c r="S210" s="71"/>
      <c r="T210" s="72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154</v>
      </c>
      <c r="AU210" s="17" t="s">
        <v>88</v>
      </c>
    </row>
    <row r="211" spans="1:65" s="13" customFormat="1">
      <c r="B211" s="206"/>
      <c r="C211" s="207"/>
      <c r="D211" s="201" t="s">
        <v>155</v>
      </c>
      <c r="E211" s="208" t="s">
        <v>1</v>
      </c>
      <c r="F211" s="209" t="s">
        <v>1218</v>
      </c>
      <c r="G211" s="207"/>
      <c r="H211" s="210">
        <v>5.6999999999999993</v>
      </c>
      <c r="I211" s="211"/>
      <c r="J211" s="207"/>
      <c r="K211" s="207"/>
      <c r="L211" s="212"/>
      <c r="M211" s="213"/>
      <c r="N211" s="214"/>
      <c r="O211" s="214"/>
      <c r="P211" s="214"/>
      <c r="Q211" s="214"/>
      <c r="R211" s="214"/>
      <c r="S211" s="214"/>
      <c r="T211" s="215"/>
      <c r="AT211" s="216" t="s">
        <v>155</v>
      </c>
      <c r="AU211" s="216" t="s">
        <v>88</v>
      </c>
      <c r="AV211" s="13" t="s">
        <v>88</v>
      </c>
      <c r="AW211" s="13" t="s">
        <v>35</v>
      </c>
      <c r="AX211" s="13" t="s">
        <v>78</v>
      </c>
      <c r="AY211" s="216" t="s">
        <v>146</v>
      </c>
    </row>
    <row r="212" spans="1:65" s="13" customFormat="1">
      <c r="B212" s="206"/>
      <c r="C212" s="207"/>
      <c r="D212" s="201" t="s">
        <v>155</v>
      </c>
      <c r="E212" s="208" t="s">
        <v>1</v>
      </c>
      <c r="F212" s="209" t="s">
        <v>1219</v>
      </c>
      <c r="G212" s="207"/>
      <c r="H212" s="210">
        <v>1.9</v>
      </c>
      <c r="I212" s="211"/>
      <c r="J212" s="207"/>
      <c r="K212" s="207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155</v>
      </c>
      <c r="AU212" s="216" t="s">
        <v>88</v>
      </c>
      <c r="AV212" s="13" t="s">
        <v>88</v>
      </c>
      <c r="AW212" s="13" t="s">
        <v>35</v>
      </c>
      <c r="AX212" s="13" t="s">
        <v>78</v>
      </c>
      <c r="AY212" s="216" t="s">
        <v>146</v>
      </c>
    </row>
    <row r="213" spans="1:65" s="14" customFormat="1">
      <c r="B213" s="217"/>
      <c r="C213" s="218"/>
      <c r="D213" s="201" t="s">
        <v>155</v>
      </c>
      <c r="E213" s="219" t="s">
        <v>1</v>
      </c>
      <c r="F213" s="220" t="s">
        <v>157</v>
      </c>
      <c r="G213" s="218"/>
      <c r="H213" s="221">
        <v>7.6</v>
      </c>
      <c r="I213" s="222"/>
      <c r="J213" s="218"/>
      <c r="K213" s="218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155</v>
      </c>
      <c r="AU213" s="227" t="s">
        <v>88</v>
      </c>
      <c r="AV213" s="14" t="s">
        <v>153</v>
      </c>
      <c r="AW213" s="14" t="s">
        <v>35</v>
      </c>
      <c r="AX213" s="14" t="s">
        <v>86</v>
      </c>
      <c r="AY213" s="227" t="s">
        <v>146</v>
      </c>
    </row>
    <row r="214" spans="1:65" s="2" customFormat="1" ht="16.5" customHeight="1">
      <c r="A214" s="34"/>
      <c r="B214" s="35"/>
      <c r="C214" s="238" t="s">
        <v>260</v>
      </c>
      <c r="D214" s="238" t="s">
        <v>266</v>
      </c>
      <c r="E214" s="239" t="s">
        <v>1247</v>
      </c>
      <c r="F214" s="240" t="s">
        <v>1248</v>
      </c>
      <c r="G214" s="241" t="s">
        <v>163</v>
      </c>
      <c r="H214" s="242">
        <v>0.83599999999999997</v>
      </c>
      <c r="I214" s="243"/>
      <c r="J214" s="244">
        <f>ROUND(I214*H214,2)</f>
        <v>0</v>
      </c>
      <c r="K214" s="245"/>
      <c r="L214" s="246"/>
      <c r="M214" s="247" t="s">
        <v>1</v>
      </c>
      <c r="N214" s="248" t="s">
        <v>43</v>
      </c>
      <c r="O214" s="71"/>
      <c r="P214" s="197">
        <f>O214*H214</f>
        <v>0</v>
      </c>
      <c r="Q214" s="197">
        <v>0</v>
      </c>
      <c r="R214" s="197">
        <f>Q214*H214</f>
        <v>0</v>
      </c>
      <c r="S214" s="197">
        <v>0</v>
      </c>
      <c r="T214" s="19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9" t="s">
        <v>256</v>
      </c>
      <c r="AT214" s="199" t="s">
        <v>266</v>
      </c>
      <c r="AU214" s="199" t="s">
        <v>88</v>
      </c>
      <c r="AY214" s="17" t="s">
        <v>146</v>
      </c>
      <c r="BE214" s="200">
        <f>IF(N214="základní",J214,0)</f>
        <v>0</v>
      </c>
      <c r="BF214" s="200">
        <f>IF(N214="snížená",J214,0)</f>
        <v>0</v>
      </c>
      <c r="BG214" s="200">
        <f>IF(N214="zákl. přenesená",J214,0)</f>
        <v>0</v>
      </c>
      <c r="BH214" s="200">
        <f>IF(N214="sníž. přenesená",J214,0)</f>
        <v>0</v>
      </c>
      <c r="BI214" s="200">
        <f>IF(N214="nulová",J214,0)</f>
        <v>0</v>
      </c>
      <c r="BJ214" s="17" t="s">
        <v>86</v>
      </c>
      <c r="BK214" s="200">
        <f>ROUND(I214*H214,2)</f>
        <v>0</v>
      </c>
      <c r="BL214" s="17" t="s">
        <v>197</v>
      </c>
      <c r="BM214" s="199" t="s">
        <v>263</v>
      </c>
    </row>
    <row r="215" spans="1:65" s="2" customFormat="1">
      <c r="A215" s="34"/>
      <c r="B215" s="35"/>
      <c r="C215" s="36"/>
      <c r="D215" s="201" t="s">
        <v>154</v>
      </c>
      <c r="E215" s="36"/>
      <c r="F215" s="202" t="s">
        <v>1248</v>
      </c>
      <c r="G215" s="36"/>
      <c r="H215" s="36"/>
      <c r="I215" s="203"/>
      <c r="J215" s="36"/>
      <c r="K215" s="36"/>
      <c r="L215" s="39"/>
      <c r="M215" s="204"/>
      <c r="N215" s="205"/>
      <c r="O215" s="71"/>
      <c r="P215" s="71"/>
      <c r="Q215" s="71"/>
      <c r="R215" s="71"/>
      <c r="S215" s="71"/>
      <c r="T215" s="72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154</v>
      </c>
      <c r="AU215" s="17" t="s">
        <v>88</v>
      </c>
    </row>
    <row r="216" spans="1:65" s="13" customFormat="1">
      <c r="B216" s="206"/>
      <c r="C216" s="207"/>
      <c r="D216" s="201" t="s">
        <v>155</v>
      </c>
      <c r="E216" s="208" t="s">
        <v>1</v>
      </c>
      <c r="F216" s="209" t="s">
        <v>1249</v>
      </c>
      <c r="G216" s="207"/>
      <c r="H216" s="210">
        <v>0.83599999999999997</v>
      </c>
      <c r="I216" s="211"/>
      <c r="J216" s="207"/>
      <c r="K216" s="207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155</v>
      </c>
      <c r="AU216" s="216" t="s">
        <v>88</v>
      </c>
      <c r="AV216" s="13" t="s">
        <v>88</v>
      </c>
      <c r="AW216" s="13" t="s">
        <v>35</v>
      </c>
      <c r="AX216" s="13" t="s">
        <v>78</v>
      </c>
      <c r="AY216" s="216" t="s">
        <v>146</v>
      </c>
    </row>
    <row r="217" spans="1:65" s="14" customFormat="1">
      <c r="B217" s="217"/>
      <c r="C217" s="218"/>
      <c r="D217" s="201" t="s">
        <v>155</v>
      </c>
      <c r="E217" s="219" t="s">
        <v>1</v>
      </c>
      <c r="F217" s="220" t="s">
        <v>157</v>
      </c>
      <c r="G217" s="218"/>
      <c r="H217" s="221">
        <v>0.83599999999999997</v>
      </c>
      <c r="I217" s="222"/>
      <c r="J217" s="218"/>
      <c r="K217" s="218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155</v>
      </c>
      <c r="AU217" s="227" t="s">
        <v>88</v>
      </c>
      <c r="AV217" s="14" t="s">
        <v>153</v>
      </c>
      <c r="AW217" s="14" t="s">
        <v>35</v>
      </c>
      <c r="AX217" s="14" t="s">
        <v>86</v>
      </c>
      <c r="AY217" s="227" t="s">
        <v>146</v>
      </c>
    </row>
    <row r="218" spans="1:65" s="2" customFormat="1" ht="24.2" customHeight="1">
      <c r="A218" s="34"/>
      <c r="B218" s="35"/>
      <c r="C218" s="187" t="s">
        <v>202</v>
      </c>
      <c r="D218" s="187" t="s">
        <v>149</v>
      </c>
      <c r="E218" s="188" t="s">
        <v>1250</v>
      </c>
      <c r="F218" s="189" t="s">
        <v>1251</v>
      </c>
      <c r="G218" s="190" t="s">
        <v>205</v>
      </c>
      <c r="H218" s="191">
        <v>1.2E-2</v>
      </c>
      <c r="I218" s="192"/>
      <c r="J218" s="193">
        <f>ROUND(I218*H218,2)</f>
        <v>0</v>
      </c>
      <c r="K218" s="194"/>
      <c r="L218" s="39"/>
      <c r="M218" s="195" t="s">
        <v>1</v>
      </c>
      <c r="N218" s="196" t="s">
        <v>43</v>
      </c>
      <c r="O218" s="71"/>
      <c r="P218" s="197">
        <f>O218*H218</f>
        <v>0</v>
      </c>
      <c r="Q218" s="197">
        <v>0</v>
      </c>
      <c r="R218" s="197">
        <f>Q218*H218</f>
        <v>0</v>
      </c>
      <c r="S218" s="197">
        <v>0</v>
      </c>
      <c r="T218" s="19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9" t="s">
        <v>197</v>
      </c>
      <c r="AT218" s="199" t="s">
        <v>149</v>
      </c>
      <c r="AU218" s="199" t="s">
        <v>88</v>
      </c>
      <c r="AY218" s="17" t="s">
        <v>146</v>
      </c>
      <c r="BE218" s="200">
        <f>IF(N218="základní",J218,0)</f>
        <v>0</v>
      </c>
      <c r="BF218" s="200">
        <f>IF(N218="snížená",J218,0)</f>
        <v>0</v>
      </c>
      <c r="BG218" s="200">
        <f>IF(N218="zákl. přenesená",J218,0)</f>
        <v>0</v>
      </c>
      <c r="BH218" s="200">
        <f>IF(N218="sníž. přenesená",J218,0)</f>
        <v>0</v>
      </c>
      <c r="BI218" s="200">
        <f>IF(N218="nulová",J218,0)</f>
        <v>0</v>
      </c>
      <c r="BJ218" s="17" t="s">
        <v>86</v>
      </c>
      <c r="BK218" s="200">
        <f>ROUND(I218*H218,2)</f>
        <v>0</v>
      </c>
      <c r="BL218" s="17" t="s">
        <v>197</v>
      </c>
      <c r="BM218" s="199" t="s">
        <v>269</v>
      </c>
    </row>
    <row r="219" spans="1:65" s="2" customFormat="1" ht="19.5">
      <c r="A219" s="34"/>
      <c r="B219" s="35"/>
      <c r="C219" s="36"/>
      <c r="D219" s="201" t="s">
        <v>154</v>
      </c>
      <c r="E219" s="36"/>
      <c r="F219" s="202" t="s">
        <v>1251</v>
      </c>
      <c r="G219" s="36"/>
      <c r="H219" s="36"/>
      <c r="I219" s="203"/>
      <c r="J219" s="36"/>
      <c r="K219" s="36"/>
      <c r="L219" s="39"/>
      <c r="M219" s="204"/>
      <c r="N219" s="205"/>
      <c r="O219" s="71"/>
      <c r="P219" s="71"/>
      <c r="Q219" s="71"/>
      <c r="R219" s="71"/>
      <c r="S219" s="71"/>
      <c r="T219" s="72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154</v>
      </c>
      <c r="AU219" s="17" t="s">
        <v>88</v>
      </c>
    </row>
    <row r="220" spans="1:65" s="2" customFormat="1" ht="24.2" customHeight="1">
      <c r="A220" s="34"/>
      <c r="B220" s="35"/>
      <c r="C220" s="187" t="s">
        <v>271</v>
      </c>
      <c r="D220" s="187" t="s">
        <v>149</v>
      </c>
      <c r="E220" s="188" t="s">
        <v>1252</v>
      </c>
      <c r="F220" s="189" t="s">
        <v>1253</v>
      </c>
      <c r="G220" s="190" t="s">
        <v>205</v>
      </c>
      <c r="H220" s="191">
        <v>1.2E-2</v>
      </c>
      <c r="I220" s="192"/>
      <c r="J220" s="193">
        <f>ROUND(I220*H220,2)</f>
        <v>0</v>
      </c>
      <c r="K220" s="194"/>
      <c r="L220" s="39"/>
      <c r="M220" s="195" t="s">
        <v>1</v>
      </c>
      <c r="N220" s="196" t="s">
        <v>43</v>
      </c>
      <c r="O220" s="71"/>
      <c r="P220" s="197">
        <f>O220*H220</f>
        <v>0</v>
      </c>
      <c r="Q220" s="197">
        <v>0</v>
      </c>
      <c r="R220" s="197">
        <f>Q220*H220</f>
        <v>0</v>
      </c>
      <c r="S220" s="197">
        <v>0</v>
      </c>
      <c r="T220" s="19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9" t="s">
        <v>197</v>
      </c>
      <c r="AT220" s="199" t="s">
        <v>149</v>
      </c>
      <c r="AU220" s="199" t="s">
        <v>88</v>
      </c>
      <c r="AY220" s="17" t="s">
        <v>146</v>
      </c>
      <c r="BE220" s="200">
        <f>IF(N220="základní",J220,0)</f>
        <v>0</v>
      </c>
      <c r="BF220" s="200">
        <f>IF(N220="snížená",J220,0)</f>
        <v>0</v>
      </c>
      <c r="BG220" s="200">
        <f>IF(N220="zákl. přenesená",J220,0)</f>
        <v>0</v>
      </c>
      <c r="BH220" s="200">
        <f>IF(N220="sníž. přenesená",J220,0)</f>
        <v>0</v>
      </c>
      <c r="BI220" s="200">
        <f>IF(N220="nulová",J220,0)</f>
        <v>0</v>
      </c>
      <c r="BJ220" s="17" t="s">
        <v>86</v>
      </c>
      <c r="BK220" s="200">
        <f>ROUND(I220*H220,2)</f>
        <v>0</v>
      </c>
      <c r="BL220" s="17" t="s">
        <v>197</v>
      </c>
      <c r="BM220" s="199" t="s">
        <v>274</v>
      </c>
    </row>
    <row r="221" spans="1:65" s="2" customFormat="1" ht="19.5">
      <c r="A221" s="34"/>
      <c r="B221" s="35"/>
      <c r="C221" s="36"/>
      <c r="D221" s="201" t="s">
        <v>154</v>
      </c>
      <c r="E221" s="36"/>
      <c r="F221" s="202" t="s">
        <v>1253</v>
      </c>
      <c r="G221" s="36"/>
      <c r="H221" s="36"/>
      <c r="I221" s="203"/>
      <c r="J221" s="36"/>
      <c r="K221" s="36"/>
      <c r="L221" s="39"/>
      <c r="M221" s="204"/>
      <c r="N221" s="205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154</v>
      </c>
      <c r="AU221" s="17" t="s">
        <v>88</v>
      </c>
    </row>
    <row r="222" spans="1:65" s="12" customFormat="1" ht="22.9" customHeight="1">
      <c r="B222" s="171"/>
      <c r="C222" s="172"/>
      <c r="D222" s="173" t="s">
        <v>77</v>
      </c>
      <c r="E222" s="185" t="s">
        <v>844</v>
      </c>
      <c r="F222" s="185" t="s">
        <v>845</v>
      </c>
      <c r="G222" s="172"/>
      <c r="H222" s="172"/>
      <c r="I222" s="175"/>
      <c r="J222" s="186">
        <f>BK222</f>
        <v>0</v>
      </c>
      <c r="K222" s="172"/>
      <c r="L222" s="177"/>
      <c r="M222" s="178"/>
      <c r="N222" s="179"/>
      <c r="O222" s="179"/>
      <c r="P222" s="180">
        <f>SUM(P223:P248)</f>
        <v>0</v>
      </c>
      <c r="Q222" s="179"/>
      <c r="R222" s="180">
        <f>SUM(R223:R248)</f>
        <v>0</v>
      </c>
      <c r="S222" s="179"/>
      <c r="T222" s="181">
        <f>SUM(T223:T248)</f>
        <v>0</v>
      </c>
      <c r="AR222" s="182" t="s">
        <v>88</v>
      </c>
      <c r="AT222" s="183" t="s">
        <v>77</v>
      </c>
      <c r="AU222" s="183" t="s">
        <v>86</v>
      </c>
      <c r="AY222" s="182" t="s">
        <v>146</v>
      </c>
      <c r="BK222" s="184">
        <f>SUM(BK223:BK248)</f>
        <v>0</v>
      </c>
    </row>
    <row r="223" spans="1:65" s="2" customFormat="1" ht="24.2" customHeight="1">
      <c r="A223" s="34"/>
      <c r="B223" s="35"/>
      <c r="C223" s="187" t="s">
        <v>206</v>
      </c>
      <c r="D223" s="187" t="s">
        <v>149</v>
      </c>
      <c r="E223" s="188" t="s">
        <v>891</v>
      </c>
      <c r="F223" s="189" t="s">
        <v>892</v>
      </c>
      <c r="G223" s="190" t="s">
        <v>163</v>
      </c>
      <c r="H223" s="191">
        <v>1.1399999999999999</v>
      </c>
      <c r="I223" s="192"/>
      <c r="J223" s="193">
        <f>ROUND(I223*H223,2)</f>
        <v>0</v>
      </c>
      <c r="K223" s="194"/>
      <c r="L223" s="39"/>
      <c r="M223" s="195" t="s">
        <v>1</v>
      </c>
      <c r="N223" s="196" t="s">
        <v>43</v>
      </c>
      <c r="O223" s="71"/>
      <c r="P223" s="197">
        <f>O223*H223</f>
        <v>0</v>
      </c>
      <c r="Q223" s="197">
        <v>0</v>
      </c>
      <c r="R223" s="197">
        <f>Q223*H223</f>
        <v>0</v>
      </c>
      <c r="S223" s="197">
        <v>0</v>
      </c>
      <c r="T223" s="19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9" t="s">
        <v>197</v>
      </c>
      <c r="AT223" s="199" t="s">
        <v>149</v>
      </c>
      <c r="AU223" s="199" t="s">
        <v>88</v>
      </c>
      <c r="AY223" s="17" t="s">
        <v>146</v>
      </c>
      <c r="BE223" s="200">
        <f>IF(N223="základní",J223,0)</f>
        <v>0</v>
      </c>
      <c r="BF223" s="200">
        <f>IF(N223="snížená",J223,0)</f>
        <v>0</v>
      </c>
      <c r="BG223" s="200">
        <f>IF(N223="zákl. přenesená",J223,0)</f>
        <v>0</v>
      </c>
      <c r="BH223" s="200">
        <f>IF(N223="sníž. přenesená",J223,0)</f>
        <v>0</v>
      </c>
      <c r="BI223" s="200">
        <f>IF(N223="nulová",J223,0)</f>
        <v>0</v>
      </c>
      <c r="BJ223" s="17" t="s">
        <v>86</v>
      </c>
      <c r="BK223" s="200">
        <f>ROUND(I223*H223,2)</f>
        <v>0</v>
      </c>
      <c r="BL223" s="17" t="s">
        <v>197</v>
      </c>
      <c r="BM223" s="199" t="s">
        <v>277</v>
      </c>
    </row>
    <row r="224" spans="1:65" s="2" customFormat="1">
      <c r="A224" s="34"/>
      <c r="B224" s="35"/>
      <c r="C224" s="36"/>
      <c r="D224" s="201" t="s">
        <v>154</v>
      </c>
      <c r="E224" s="36"/>
      <c r="F224" s="202" t="s">
        <v>892</v>
      </c>
      <c r="G224" s="36"/>
      <c r="H224" s="36"/>
      <c r="I224" s="203"/>
      <c r="J224" s="36"/>
      <c r="K224" s="36"/>
      <c r="L224" s="39"/>
      <c r="M224" s="204"/>
      <c r="N224" s="205"/>
      <c r="O224" s="71"/>
      <c r="P224" s="71"/>
      <c r="Q224" s="71"/>
      <c r="R224" s="71"/>
      <c r="S224" s="71"/>
      <c r="T224" s="72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154</v>
      </c>
      <c r="AU224" s="17" t="s">
        <v>88</v>
      </c>
    </row>
    <row r="225" spans="1:65" s="2" customFormat="1" ht="16.5" customHeight="1">
      <c r="A225" s="34"/>
      <c r="B225" s="35"/>
      <c r="C225" s="187" t="s">
        <v>7</v>
      </c>
      <c r="D225" s="187" t="s">
        <v>149</v>
      </c>
      <c r="E225" s="188" t="s">
        <v>895</v>
      </c>
      <c r="F225" s="189" t="s">
        <v>896</v>
      </c>
      <c r="G225" s="190" t="s">
        <v>163</v>
      </c>
      <c r="H225" s="191">
        <v>1.1399999999999999</v>
      </c>
      <c r="I225" s="192"/>
      <c r="J225" s="193">
        <f>ROUND(I225*H225,2)</f>
        <v>0</v>
      </c>
      <c r="K225" s="194"/>
      <c r="L225" s="39"/>
      <c r="M225" s="195" t="s">
        <v>1</v>
      </c>
      <c r="N225" s="196" t="s">
        <v>43</v>
      </c>
      <c r="O225" s="71"/>
      <c r="P225" s="197">
        <f>O225*H225</f>
        <v>0</v>
      </c>
      <c r="Q225" s="197">
        <v>0</v>
      </c>
      <c r="R225" s="197">
        <f>Q225*H225</f>
        <v>0</v>
      </c>
      <c r="S225" s="197">
        <v>0</v>
      </c>
      <c r="T225" s="19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9" t="s">
        <v>197</v>
      </c>
      <c r="AT225" s="199" t="s">
        <v>149</v>
      </c>
      <c r="AU225" s="199" t="s">
        <v>88</v>
      </c>
      <c r="AY225" s="17" t="s">
        <v>146</v>
      </c>
      <c r="BE225" s="200">
        <f>IF(N225="základní",J225,0)</f>
        <v>0</v>
      </c>
      <c r="BF225" s="200">
        <f>IF(N225="snížená",J225,0)</f>
        <v>0</v>
      </c>
      <c r="BG225" s="200">
        <f>IF(N225="zákl. přenesená",J225,0)</f>
        <v>0</v>
      </c>
      <c r="BH225" s="200">
        <f>IF(N225="sníž. přenesená",J225,0)</f>
        <v>0</v>
      </c>
      <c r="BI225" s="200">
        <f>IF(N225="nulová",J225,0)</f>
        <v>0</v>
      </c>
      <c r="BJ225" s="17" t="s">
        <v>86</v>
      </c>
      <c r="BK225" s="200">
        <f>ROUND(I225*H225,2)</f>
        <v>0</v>
      </c>
      <c r="BL225" s="17" t="s">
        <v>197</v>
      </c>
      <c r="BM225" s="199" t="s">
        <v>282</v>
      </c>
    </row>
    <row r="226" spans="1:65" s="2" customFormat="1">
      <c r="A226" s="34"/>
      <c r="B226" s="35"/>
      <c r="C226" s="36"/>
      <c r="D226" s="201" t="s">
        <v>154</v>
      </c>
      <c r="E226" s="36"/>
      <c r="F226" s="202" t="s">
        <v>896</v>
      </c>
      <c r="G226" s="36"/>
      <c r="H226" s="36"/>
      <c r="I226" s="203"/>
      <c r="J226" s="36"/>
      <c r="K226" s="36"/>
      <c r="L226" s="39"/>
      <c r="M226" s="204"/>
      <c r="N226" s="205"/>
      <c r="O226" s="71"/>
      <c r="P226" s="71"/>
      <c r="Q226" s="71"/>
      <c r="R226" s="71"/>
      <c r="S226" s="71"/>
      <c r="T226" s="72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154</v>
      </c>
      <c r="AU226" s="17" t="s">
        <v>88</v>
      </c>
    </row>
    <row r="227" spans="1:65" s="2" customFormat="1" ht="16.5" customHeight="1">
      <c r="A227" s="34"/>
      <c r="B227" s="35"/>
      <c r="C227" s="187" t="s">
        <v>212</v>
      </c>
      <c r="D227" s="187" t="s">
        <v>149</v>
      </c>
      <c r="E227" s="188" t="s">
        <v>1254</v>
      </c>
      <c r="F227" s="189" t="s">
        <v>1255</v>
      </c>
      <c r="G227" s="190" t="s">
        <v>163</v>
      </c>
      <c r="H227" s="191">
        <v>1.1399999999999999</v>
      </c>
      <c r="I227" s="192"/>
      <c r="J227" s="193">
        <f>ROUND(I227*H227,2)</f>
        <v>0</v>
      </c>
      <c r="K227" s="194"/>
      <c r="L227" s="39"/>
      <c r="M227" s="195" t="s">
        <v>1</v>
      </c>
      <c r="N227" s="196" t="s">
        <v>43</v>
      </c>
      <c r="O227" s="71"/>
      <c r="P227" s="197">
        <f>O227*H227</f>
        <v>0</v>
      </c>
      <c r="Q227" s="197">
        <v>0</v>
      </c>
      <c r="R227" s="197">
        <f>Q227*H227</f>
        <v>0</v>
      </c>
      <c r="S227" s="197">
        <v>0</v>
      </c>
      <c r="T227" s="19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9" t="s">
        <v>197</v>
      </c>
      <c r="AT227" s="199" t="s">
        <v>149</v>
      </c>
      <c r="AU227" s="199" t="s">
        <v>88</v>
      </c>
      <c r="AY227" s="17" t="s">
        <v>146</v>
      </c>
      <c r="BE227" s="200">
        <f>IF(N227="základní",J227,0)</f>
        <v>0</v>
      </c>
      <c r="BF227" s="200">
        <f>IF(N227="snížená",J227,0)</f>
        <v>0</v>
      </c>
      <c r="BG227" s="200">
        <f>IF(N227="zákl. přenesená",J227,0)</f>
        <v>0</v>
      </c>
      <c r="BH227" s="200">
        <f>IF(N227="sníž. přenesená",J227,0)</f>
        <v>0</v>
      </c>
      <c r="BI227" s="200">
        <f>IF(N227="nulová",J227,0)</f>
        <v>0</v>
      </c>
      <c r="BJ227" s="17" t="s">
        <v>86</v>
      </c>
      <c r="BK227" s="200">
        <f>ROUND(I227*H227,2)</f>
        <v>0</v>
      </c>
      <c r="BL227" s="17" t="s">
        <v>197</v>
      </c>
      <c r="BM227" s="199" t="s">
        <v>286</v>
      </c>
    </row>
    <row r="228" spans="1:65" s="2" customFormat="1">
      <c r="A228" s="34"/>
      <c r="B228" s="35"/>
      <c r="C228" s="36"/>
      <c r="D228" s="201" t="s">
        <v>154</v>
      </c>
      <c r="E228" s="36"/>
      <c r="F228" s="202" t="s">
        <v>1255</v>
      </c>
      <c r="G228" s="36"/>
      <c r="H228" s="36"/>
      <c r="I228" s="203"/>
      <c r="J228" s="36"/>
      <c r="K228" s="36"/>
      <c r="L228" s="39"/>
      <c r="M228" s="204"/>
      <c r="N228" s="205"/>
      <c r="O228" s="71"/>
      <c r="P228" s="71"/>
      <c r="Q228" s="71"/>
      <c r="R228" s="71"/>
      <c r="S228" s="71"/>
      <c r="T228" s="72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154</v>
      </c>
      <c r="AU228" s="17" t="s">
        <v>88</v>
      </c>
    </row>
    <row r="229" spans="1:65" s="15" customFormat="1">
      <c r="B229" s="228"/>
      <c r="C229" s="229"/>
      <c r="D229" s="201" t="s">
        <v>155</v>
      </c>
      <c r="E229" s="230" t="s">
        <v>1</v>
      </c>
      <c r="F229" s="231" t="s">
        <v>1217</v>
      </c>
      <c r="G229" s="229"/>
      <c r="H229" s="230" t="s">
        <v>1</v>
      </c>
      <c r="I229" s="232"/>
      <c r="J229" s="229"/>
      <c r="K229" s="229"/>
      <c r="L229" s="233"/>
      <c r="M229" s="234"/>
      <c r="N229" s="235"/>
      <c r="O229" s="235"/>
      <c r="P229" s="235"/>
      <c r="Q229" s="235"/>
      <c r="R229" s="235"/>
      <c r="S229" s="235"/>
      <c r="T229" s="236"/>
      <c r="AT229" s="237" t="s">
        <v>155</v>
      </c>
      <c r="AU229" s="237" t="s">
        <v>88</v>
      </c>
      <c r="AV229" s="15" t="s">
        <v>86</v>
      </c>
      <c r="AW229" s="15" t="s">
        <v>35</v>
      </c>
      <c r="AX229" s="15" t="s">
        <v>78</v>
      </c>
      <c r="AY229" s="237" t="s">
        <v>146</v>
      </c>
    </row>
    <row r="230" spans="1:65" s="13" customFormat="1">
      <c r="B230" s="206"/>
      <c r="C230" s="207"/>
      <c r="D230" s="201" t="s">
        <v>155</v>
      </c>
      <c r="E230" s="208" t="s">
        <v>1</v>
      </c>
      <c r="F230" s="209" t="s">
        <v>1256</v>
      </c>
      <c r="G230" s="207"/>
      <c r="H230" s="210">
        <v>0.85499999999999987</v>
      </c>
      <c r="I230" s="211"/>
      <c r="J230" s="207"/>
      <c r="K230" s="207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155</v>
      </c>
      <c r="AU230" s="216" t="s">
        <v>88</v>
      </c>
      <c r="AV230" s="13" t="s">
        <v>88</v>
      </c>
      <c r="AW230" s="13" t="s">
        <v>35</v>
      </c>
      <c r="AX230" s="13" t="s">
        <v>78</v>
      </c>
      <c r="AY230" s="216" t="s">
        <v>146</v>
      </c>
    </row>
    <row r="231" spans="1:65" s="13" customFormat="1">
      <c r="B231" s="206"/>
      <c r="C231" s="207"/>
      <c r="D231" s="201" t="s">
        <v>155</v>
      </c>
      <c r="E231" s="208" t="s">
        <v>1</v>
      </c>
      <c r="F231" s="209" t="s">
        <v>1257</v>
      </c>
      <c r="G231" s="207"/>
      <c r="H231" s="210">
        <v>0.28499999999999998</v>
      </c>
      <c r="I231" s="211"/>
      <c r="J231" s="207"/>
      <c r="K231" s="207"/>
      <c r="L231" s="212"/>
      <c r="M231" s="213"/>
      <c r="N231" s="214"/>
      <c r="O231" s="214"/>
      <c r="P231" s="214"/>
      <c r="Q231" s="214"/>
      <c r="R231" s="214"/>
      <c r="S231" s="214"/>
      <c r="T231" s="215"/>
      <c r="AT231" s="216" t="s">
        <v>155</v>
      </c>
      <c r="AU231" s="216" t="s">
        <v>88</v>
      </c>
      <c r="AV231" s="13" t="s">
        <v>88</v>
      </c>
      <c r="AW231" s="13" t="s">
        <v>35</v>
      </c>
      <c r="AX231" s="13" t="s">
        <v>78</v>
      </c>
      <c r="AY231" s="216" t="s">
        <v>146</v>
      </c>
    </row>
    <row r="232" spans="1:65" s="14" customFormat="1">
      <c r="B232" s="217"/>
      <c r="C232" s="218"/>
      <c r="D232" s="201" t="s">
        <v>155</v>
      </c>
      <c r="E232" s="219" t="s">
        <v>1</v>
      </c>
      <c r="F232" s="220" t="s">
        <v>157</v>
      </c>
      <c r="G232" s="218"/>
      <c r="H232" s="221">
        <v>1.1399999999999999</v>
      </c>
      <c r="I232" s="222"/>
      <c r="J232" s="218"/>
      <c r="K232" s="218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155</v>
      </c>
      <c r="AU232" s="227" t="s">
        <v>88</v>
      </c>
      <c r="AV232" s="14" t="s">
        <v>153</v>
      </c>
      <c r="AW232" s="14" t="s">
        <v>35</v>
      </c>
      <c r="AX232" s="14" t="s">
        <v>86</v>
      </c>
      <c r="AY232" s="227" t="s">
        <v>146</v>
      </c>
    </row>
    <row r="233" spans="1:65" s="2" customFormat="1" ht="16.5" customHeight="1">
      <c r="A233" s="34"/>
      <c r="B233" s="35"/>
      <c r="C233" s="187" t="s">
        <v>288</v>
      </c>
      <c r="D233" s="187" t="s">
        <v>149</v>
      </c>
      <c r="E233" s="188" t="s">
        <v>1258</v>
      </c>
      <c r="F233" s="189" t="s">
        <v>1259</v>
      </c>
      <c r="G233" s="190" t="s">
        <v>180</v>
      </c>
      <c r="H233" s="191">
        <v>7.6</v>
      </c>
      <c r="I233" s="192"/>
      <c r="J233" s="193">
        <f>ROUND(I233*H233,2)</f>
        <v>0</v>
      </c>
      <c r="K233" s="194"/>
      <c r="L233" s="39"/>
      <c r="M233" s="195" t="s">
        <v>1</v>
      </c>
      <c r="N233" s="196" t="s">
        <v>43</v>
      </c>
      <c r="O233" s="71"/>
      <c r="P233" s="197">
        <f>O233*H233</f>
        <v>0</v>
      </c>
      <c r="Q233" s="197">
        <v>0</v>
      </c>
      <c r="R233" s="197">
        <f>Q233*H233</f>
        <v>0</v>
      </c>
      <c r="S233" s="197">
        <v>0</v>
      </c>
      <c r="T233" s="19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9" t="s">
        <v>197</v>
      </c>
      <c r="AT233" s="199" t="s">
        <v>149</v>
      </c>
      <c r="AU233" s="199" t="s">
        <v>88</v>
      </c>
      <c r="AY233" s="17" t="s">
        <v>146</v>
      </c>
      <c r="BE233" s="200">
        <f>IF(N233="základní",J233,0)</f>
        <v>0</v>
      </c>
      <c r="BF233" s="200">
        <f>IF(N233="snížená",J233,0)</f>
        <v>0</v>
      </c>
      <c r="BG233" s="200">
        <f>IF(N233="zákl. přenesená",J233,0)</f>
        <v>0</v>
      </c>
      <c r="BH233" s="200">
        <f>IF(N233="sníž. přenesená",J233,0)</f>
        <v>0</v>
      </c>
      <c r="BI233" s="200">
        <f>IF(N233="nulová",J233,0)</f>
        <v>0</v>
      </c>
      <c r="BJ233" s="17" t="s">
        <v>86</v>
      </c>
      <c r="BK233" s="200">
        <f>ROUND(I233*H233,2)</f>
        <v>0</v>
      </c>
      <c r="BL233" s="17" t="s">
        <v>197</v>
      </c>
      <c r="BM233" s="199" t="s">
        <v>291</v>
      </c>
    </row>
    <row r="234" spans="1:65" s="2" customFormat="1">
      <c r="A234" s="34"/>
      <c r="B234" s="35"/>
      <c r="C234" s="36"/>
      <c r="D234" s="201" t="s">
        <v>154</v>
      </c>
      <c r="E234" s="36"/>
      <c r="F234" s="202" t="s">
        <v>1259</v>
      </c>
      <c r="G234" s="36"/>
      <c r="H234" s="36"/>
      <c r="I234" s="203"/>
      <c r="J234" s="36"/>
      <c r="K234" s="36"/>
      <c r="L234" s="39"/>
      <c r="M234" s="204"/>
      <c r="N234" s="205"/>
      <c r="O234" s="71"/>
      <c r="P234" s="71"/>
      <c r="Q234" s="71"/>
      <c r="R234" s="71"/>
      <c r="S234" s="71"/>
      <c r="T234" s="72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154</v>
      </c>
      <c r="AU234" s="17" t="s">
        <v>88</v>
      </c>
    </row>
    <row r="235" spans="1:65" s="15" customFormat="1">
      <c r="B235" s="228"/>
      <c r="C235" s="229"/>
      <c r="D235" s="201" t="s">
        <v>155</v>
      </c>
      <c r="E235" s="230" t="s">
        <v>1</v>
      </c>
      <c r="F235" s="231" t="s">
        <v>1217</v>
      </c>
      <c r="G235" s="229"/>
      <c r="H235" s="230" t="s">
        <v>1</v>
      </c>
      <c r="I235" s="232"/>
      <c r="J235" s="229"/>
      <c r="K235" s="229"/>
      <c r="L235" s="233"/>
      <c r="M235" s="234"/>
      <c r="N235" s="235"/>
      <c r="O235" s="235"/>
      <c r="P235" s="235"/>
      <c r="Q235" s="235"/>
      <c r="R235" s="235"/>
      <c r="S235" s="235"/>
      <c r="T235" s="236"/>
      <c r="AT235" s="237" t="s">
        <v>155</v>
      </c>
      <c r="AU235" s="237" t="s">
        <v>88</v>
      </c>
      <c r="AV235" s="15" t="s">
        <v>86</v>
      </c>
      <c r="AW235" s="15" t="s">
        <v>35</v>
      </c>
      <c r="AX235" s="15" t="s">
        <v>78</v>
      </c>
      <c r="AY235" s="237" t="s">
        <v>146</v>
      </c>
    </row>
    <row r="236" spans="1:65" s="13" customFormat="1">
      <c r="B236" s="206"/>
      <c r="C236" s="207"/>
      <c r="D236" s="201" t="s">
        <v>155</v>
      </c>
      <c r="E236" s="208" t="s">
        <v>1</v>
      </c>
      <c r="F236" s="209" t="s">
        <v>1218</v>
      </c>
      <c r="G236" s="207"/>
      <c r="H236" s="210">
        <v>5.6999999999999993</v>
      </c>
      <c r="I236" s="211"/>
      <c r="J236" s="207"/>
      <c r="K236" s="207"/>
      <c r="L236" s="212"/>
      <c r="M236" s="213"/>
      <c r="N236" s="214"/>
      <c r="O236" s="214"/>
      <c r="P236" s="214"/>
      <c r="Q236" s="214"/>
      <c r="R236" s="214"/>
      <c r="S236" s="214"/>
      <c r="T236" s="215"/>
      <c r="AT236" s="216" t="s">
        <v>155</v>
      </c>
      <c r="AU236" s="216" t="s">
        <v>88</v>
      </c>
      <c r="AV236" s="13" t="s">
        <v>88</v>
      </c>
      <c r="AW236" s="13" t="s">
        <v>35</v>
      </c>
      <c r="AX236" s="13" t="s">
        <v>78</v>
      </c>
      <c r="AY236" s="216" t="s">
        <v>146</v>
      </c>
    </row>
    <row r="237" spans="1:65" s="13" customFormat="1">
      <c r="B237" s="206"/>
      <c r="C237" s="207"/>
      <c r="D237" s="201" t="s">
        <v>155</v>
      </c>
      <c r="E237" s="208" t="s">
        <v>1</v>
      </c>
      <c r="F237" s="209" t="s">
        <v>1219</v>
      </c>
      <c r="G237" s="207"/>
      <c r="H237" s="210">
        <v>1.9</v>
      </c>
      <c r="I237" s="211"/>
      <c r="J237" s="207"/>
      <c r="K237" s="207"/>
      <c r="L237" s="212"/>
      <c r="M237" s="213"/>
      <c r="N237" s="214"/>
      <c r="O237" s="214"/>
      <c r="P237" s="214"/>
      <c r="Q237" s="214"/>
      <c r="R237" s="214"/>
      <c r="S237" s="214"/>
      <c r="T237" s="215"/>
      <c r="AT237" s="216" t="s">
        <v>155</v>
      </c>
      <c r="AU237" s="216" t="s">
        <v>88</v>
      </c>
      <c r="AV237" s="13" t="s">
        <v>88</v>
      </c>
      <c r="AW237" s="13" t="s">
        <v>35</v>
      </c>
      <c r="AX237" s="13" t="s">
        <v>78</v>
      </c>
      <c r="AY237" s="216" t="s">
        <v>146</v>
      </c>
    </row>
    <row r="238" spans="1:65" s="14" customFormat="1">
      <c r="B238" s="217"/>
      <c r="C238" s="218"/>
      <c r="D238" s="201" t="s">
        <v>155</v>
      </c>
      <c r="E238" s="219" t="s">
        <v>1</v>
      </c>
      <c r="F238" s="220" t="s">
        <v>157</v>
      </c>
      <c r="G238" s="218"/>
      <c r="H238" s="221">
        <v>7.6</v>
      </c>
      <c r="I238" s="222"/>
      <c r="J238" s="218"/>
      <c r="K238" s="218"/>
      <c r="L238" s="223"/>
      <c r="M238" s="224"/>
      <c r="N238" s="225"/>
      <c r="O238" s="225"/>
      <c r="P238" s="225"/>
      <c r="Q238" s="225"/>
      <c r="R238" s="225"/>
      <c r="S238" s="225"/>
      <c r="T238" s="226"/>
      <c r="AT238" s="227" t="s">
        <v>155</v>
      </c>
      <c r="AU238" s="227" t="s">
        <v>88</v>
      </c>
      <c r="AV238" s="14" t="s">
        <v>153</v>
      </c>
      <c r="AW238" s="14" t="s">
        <v>35</v>
      </c>
      <c r="AX238" s="14" t="s">
        <v>86</v>
      </c>
      <c r="AY238" s="227" t="s">
        <v>146</v>
      </c>
    </row>
    <row r="239" spans="1:65" s="2" customFormat="1" ht="37.9" customHeight="1">
      <c r="A239" s="34"/>
      <c r="B239" s="35"/>
      <c r="C239" s="187" t="s">
        <v>225</v>
      </c>
      <c r="D239" s="187" t="s">
        <v>149</v>
      </c>
      <c r="E239" s="188" t="s">
        <v>1260</v>
      </c>
      <c r="F239" s="189" t="s">
        <v>1261</v>
      </c>
      <c r="G239" s="190" t="s">
        <v>163</v>
      </c>
      <c r="H239" s="191">
        <v>2.2559999999999998</v>
      </c>
      <c r="I239" s="192"/>
      <c r="J239" s="193">
        <f>ROUND(I239*H239,2)</f>
        <v>0</v>
      </c>
      <c r="K239" s="194"/>
      <c r="L239" s="39"/>
      <c r="M239" s="195" t="s">
        <v>1</v>
      </c>
      <c r="N239" s="196" t="s">
        <v>43</v>
      </c>
      <c r="O239" s="71"/>
      <c r="P239" s="197">
        <f>O239*H239</f>
        <v>0</v>
      </c>
      <c r="Q239" s="197">
        <v>0</v>
      </c>
      <c r="R239" s="197">
        <f>Q239*H239</f>
        <v>0</v>
      </c>
      <c r="S239" s="197">
        <v>0</v>
      </c>
      <c r="T239" s="19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9" t="s">
        <v>197</v>
      </c>
      <c r="AT239" s="199" t="s">
        <v>149</v>
      </c>
      <c r="AU239" s="199" t="s">
        <v>88</v>
      </c>
      <c r="AY239" s="17" t="s">
        <v>146</v>
      </c>
      <c r="BE239" s="200">
        <f>IF(N239="základní",J239,0)</f>
        <v>0</v>
      </c>
      <c r="BF239" s="200">
        <f>IF(N239="snížená",J239,0)</f>
        <v>0</v>
      </c>
      <c r="BG239" s="200">
        <f>IF(N239="zákl. přenesená",J239,0)</f>
        <v>0</v>
      </c>
      <c r="BH239" s="200">
        <f>IF(N239="sníž. přenesená",J239,0)</f>
        <v>0</v>
      </c>
      <c r="BI239" s="200">
        <f>IF(N239="nulová",J239,0)</f>
        <v>0</v>
      </c>
      <c r="BJ239" s="17" t="s">
        <v>86</v>
      </c>
      <c r="BK239" s="200">
        <f>ROUND(I239*H239,2)</f>
        <v>0</v>
      </c>
      <c r="BL239" s="17" t="s">
        <v>197</v>
      </c>
      <c r="BM239" s="199" t="s">
        <v>295</v>
      </c>
    </row>
    <row r="240" spans="1:65" s="2" customFormat="1" ht="19.5">
      <c r="A240" s="34"/>
      <c r="B240" s="35"/>
      <c r="C240" s="36"/>
      <c r="D240" s="201" t="s">
        <v>154</v>
      </c>
      <c r="E240" s="36"/>
      <c r="F240" s="202" t="s">
        <v>1261</v>
      </c>
      <c r="G240" s="36"/>
      <c r="H240" s="36"/>
      <c r="I240" s="203"/>
      <c r="J240" s="36"/>
      <c r="K240" s="36"/>
      <c r="L240" s="39"/>
      <c r="M240" s="204"/>
      <c r="N240" s="205"/>
      <c r="O240" s="71"/>
      <c r="P240" s="71"/>
      <c r="Q240" s="71"/>
      <c r="R240" s="71"/>
      <c r="S240" s="71"/>
      <c r="T240" s="72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154</v>
      </c>
      <c r="AU240" s="17" t="s">
        <v>88</v>
      </c>
    </row>
    <row r="241" spans="1:65" s="15" customFormat="1">
      <c r="B241" s="228"/>
      <c r="C241" s="229"/>
      <c r="D241" s="201" t="s">
        <v>155</v>
      </c>
      <c r="E241" s="230" t="s">
        <v>1</v>
      </c>
      <c r="F241" s="231" t="s">
        <v>1262</v>
      </c>
      <c r="G241" s="229"/>
      <c r="H241" s="230" t="s">
        <v>1</v>
      </c>
      <c r="I241" s="232"/>
      <c r="J241" s="229"/>
      <c r="K241" s="229"/>
      <c r="L241" s="233"/>
      <c r="M241" s="234"/>
      <c r="N241" s="235"/>
      <c r="O241" s="235"/>
      <c r="P241" s="235"/>
      <c r="Q241" s="235"/>
      <c r="R241" s="235"/>
      <c r="S241" s="235"/>
      <c r="T241" s="236"/>
      <c r="AT241" s="237" t="s">
        <v>155</v>
      </c>
      <c r="AU241" s="237" t="s">
        <v>88</v>
      </c>
      <c r="AV241" s="15" t="s">
        <v>86</v>
      </c>
      <c r="AW241" s="15" t="s">
        <v>35</v>
      </c>
      <c r="AX241" s="15" t="s">
        <v>78</v>
      </c>
      <c r="AY241" s="237" t="s">
        <v>146</v>
      </c>
    </row>
    <row r="242" spans="1:65" s="13" customFormat="1">
      <c r="B242" s="206"/>
      <c r="C242" s="207"/>
      <c r="D242" s="201" t="s">
        <v>155</v>
      </c>
      <c r="E242" s="208" t="s">
        <v>1</v>
      </c>
      <c r="F242" s="209" t="s">
        <v>1263</v>
      </c>
      <c r="G242" s="207"/>
      <c r="H242" s="210">
        <v>1.6919999999999997</v>
      </c>
      <c r="I242" s="211"/>
      <c r="J242" s="207"/>
      <c r="K242" s="207"/>
      <c r="L242" s="212"/>
      <c r="M242" s="213"/>
      <c r="N242" s="214"/>
      <c r="O242" s="214"/>
      <c r="P242" s="214"/>
      <c r="Q242" s="214"/>
      <c r="R242" s="214"/>
      <c r="S242" s="214"/>
      <c r="T242" s="215"/>
      <c r="AT242" s="216" t="s">
        <v>155</v>
      </c>
      <c r="AU242" s="216" t="s">
        <v>88</v>
      </c>
      <c r="AV242" s="13" t="s">
        <v>88</v>
      </c>
      <c r="AW242" s="13" t="s">
        <v>35</v>
      </c>
      <c r="AX242" s="13" t="s">
        <v>78</v>
      </c>
      <c r="AY242" s="216" t="s">
        <v>146</v>
      </c>
    </row>
    <row r="243" spans="1:65" s="13" customFormat="1">
      <c r="B243" s="206"/>
      <c r="C243" s="207"/>
      <c r="D243" s="201" t="s">
        <v>155</v>
      </c>
      <c r="E243" s="208" t="s">
        <v>1</v>
      </c>
      <c r="F243" s="209" t="s">
        <v>1264</v>
      </c>
      <c r="G243" s="207"/>
      <c r="H243" s="210">
        <v>0.56399999999999995</v>
      </c>
      <c r="I243" s="211"/>
      <c r="J243" s="207"/>
      <c r="K243" s="207"/>
      <c r="L243" s="212"/>
      <c r="M243" s="213"/>
      <c r="N243" s="214"/>
      <c r="O243" s="214"/>
      <c r="P243" s="214"/>
      <c r="Q243" s="214"/>
      <c r="R243" s="214"/>
      <c r="S243" s="214"/>
      <c r="T243" s="215"/>
      <c r="AT243" s="216" t="s">
        <v>155</v>
      </c>
      <c r="AU243" s="216" t="s">
        <v>88</v>
      </c>
      <c r="AV243" s="13" t="s">
        <v>88</v>
      </c>
      <c r="AW243" s="13" t="s">
        <v>35</v>
      </c>
      <c r="AX243" s="13" t="s">
        <v>78</v>
      </c>
      <c r="AY243" s="216" t="s">
        <v>146</v>
      </c>
    </row>
    <row r="244" spans="1:65" s="14" customFormat="1">
      <c r="B244" s="217"/>
      <c r="C244" s="218"/>
      <c r="D244" s="201" t="s">
        <v>155</v>
      </c>
      <c r="E244" s="219" t="s">
        <v>1</v>
      </c>
      <c r="F244" s="220" t="s">
        <v>157</v>
      </c>
      <c r="G244" s="218"/>
      <c r="H244" s="221">
        <v>2.2559999999999998</v>
      </c>
      <c r="I244" s="222"/>
      <c r="J244" s="218"/>
      <c r="K244" s="218"/>
      <c r="L244" s="223"/>
      <c r="M244" s="224"/>
      <c r="N244" s="225"/>
      <c r="O244" s="225"/>
      <c r="P244" s="225"/>
      <c r="Q244" s="225"/>
      <c r="R244" s="225"/>
      <c r="S244" s="225"/>
      <c r="T244" s="226"/>
      <c r="AT244" s="227" t="s">
        <v>155</v>
      </c>
      <c r="AU244" s="227" t="s">
        <v>88</v>
      </c>
      <c r="AV244" s="14" t="s">
        <v>153</v>
      </c>
      <c r="AW244" s="14" t="s">
        <v>35</v>
      </c>
      <c r="AX244" s="14" t="s">
        <v>86</v>
      </c>
      <c r="AY244" s="227" t="s">
        <v>146</v>
      </c>
    </row>
    <row r="245" spans="1:65" s="2" customFormat="1" ht="24.2" customHeight="1">
      <c r="A245" s="34"/>
      <c r="B245" s="35"/>
      <c r="C245" s="187" t="s">
        <v>297</v>
      </c>
      <c r="D245" s="187" t="s">
        <v>149</v>
      </c>
      <c r="E245" s="188" t="s">
        <v>1265</v>
      </c>
      <c r="F245" s="189" t="s">
        <v>1266</v>
      </c>
      <c r="G245" s="190" t="s">
        <v>163</v>
      </c>
      <c r="H245" s="191">
        <v>2.2559999999999998</v>
      </c>
      <c r="I245" s="192"/>
      <c r="J245" s="193">
        <f>ROUND(I245*H245,2)</f>
        <v>0</v>
      </c>
      <c r="K245" s="194"/>
      <c r="L245" s="39"/>
      <c r="M245" s="195" t="s">
        <v>1</v>
      </c>
      <c r="N245" s="196" t="s">
        <v>43</v>
      </c>
      <c r="O245" s="71"/>
      <c r="P245" s="197">
        <f>O245*H245</f>
        <v>0</v>
      </c>
      <c r="Q245" s="197">
        <v>0</v>
      </c>
      <c r="R245" s="197">
        <f>Q245*H245</f>
        <v>0</v>
      </c>
      <c r="S245" s="197">
        <v>0</v>
      </c>
      <c r="T245" s="19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9" t="s">
        <v>197</v>
      </c>
      <c r="AT245" s="199" t="s">
        <v>149</v>
      </c>
      <c r="AU245" s="199" t="s">
        <v>88</v>
      </c>
      <c r="AY245" s="17" t="s">
        <v>146</v>
      </c>
      <c r="BE245" s="200">
        <f>IF(N245="základní",J245,0)</f>
        <v>0</v>
      </c>
      <c r="BF245" s="200">
        <f>IF(N245="snížená",J245,0)</f>
        <v>0</v>
      </c>
      <c r="BG245" s="200">
        <f>IF(N245="zákl. přenesená",J245,0)</f>
        <v>0</v>
      </c>
      <c r="BH245" s="200">
        <f>IF(N245="sníž. přenesená",J245,0)</f>
        <v>0</v>
      </c>
      <c r="BI245" s="200">
        <f>IF(N245="nulová",J245,0)</f>
        <v>0</v>
      </c>
      <c r="BJ245" s="17" t="s">
        <v>86</v>
      </c>
      <c r="BK245" s="200">
        <f>ROUND(I245*H245,2)</f>
        <v>0</v>
      </c>
      <c r="BL245" s="17" t="s">
        <v>197</v>
      </c>
      <c r="BM245" s="199" t="s">
        <v>300</v>
      </c>
    </row>
    <row r="246" spans="1:65" s="2" customFormat="1">
      <c r="A246" s="34"/>
      <c r="B246" s="35"/>
      <c r="C246" s="36"/>
      <c r="D246" s="201" t="s">
        <v>154</v>
      </c>
      <c r="E246" s="36"/>
      <c r="F246" s="202" t="s">
        <v>1266</v>
      </c>
      <c r="G246" s="36"/>
      <c r="H246" s="36"/>
      <c r="I246" s="203"/>
      <c r="J246" s="36"/>
      <c r="K246" s="36"/>
      <c r="L246" s="39"/>
      <c r="M246" s="204"/>
      <c r="N246" s="205"/>
      <c r="O246" s="71"/>
      <c r="P246" s="71"/>
      <c r="Q246" s="71"/>
      <c r="R246" s="71"/>
      <c r="S246" s="71"/>
      <c r="T246" s="72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154</v>
      </c>
      <c r="AU246" s="17" t="s">
        <v>88</v>
      </c>
    </row>
    <row r="247" spans="1:65" s="2" customFormat="1" ht="16.5" customHeight="1">
      <c r="A247" s="34"/>
      <c r="B247" s="35"/>
      <c r="C247" s="187" t="s">
        <v>231</v>
      </c>
      <c r="D247" s="187" t="s">
        <v>149</v>
      </c>
      <c r="E247" s="188" t="s">
        <v>1267</v>
      </c>
      <c r="F247" s="189" t="s">
        <v>1268</v>
      </c>
      <c r="G247" s="190" t="s">
        <v>163</v>
      </c>
      <c r="H247" s="191">
        <v>2.2559999999999998</v>
      </c>
      <c r="I247" s="192"/>
      <c r="J247" s="193">
        <f>ROUND(I247*H247,2)</f>
        <v>0</v>
      </c>
      <c r="K247" s="194"/>
      <c r="L247" s="39"/>
      <c r="M247" s="195" t="s">
        <v>1</v>
      </c>
      <c r="N247" s="196" t="s">
        <v>43</v>
      </c>
      <c r="O247" s="71"/>
      <c r="P247" s="197">
        <f>O247*H247</f>
        <v>0</v>
      </c>
      <c r="Q247" s="197">
        <v>0</v>
      </c>
      <c r="R247" s="197">
        <f>Q247*H247</f>
        <v>0</v>
      </c>
      <c r="S247" s="197">
        <v>0</v>
      </c>
      <c r="T247" s="19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9" t="s">
        <v>197</v>
      </c>
      <c r="AT247" s="199" t="s">
        <v>149</v>
      </c>
      <c r="AU247" s="199" t="s">
        <v>88</v>
      </c>
      <c r="AY247" s="17" t="s">
        <v>146</v>
      </c>
      <c r="BE247" s="200">
        <f>IF(N247="základní",J247,0)</f>
        <v>0</v>
      </c>
      <c r="BF247" s="200">
        <f>IF(N247="snížená",J247,0)</f>
        <v>0</v>
      </c>
      <c r="BG247" s="200">
        <f>IF(N247="zákl. přenesená",J247,0)</f>
        <v>0</v>
      </c>
      <c r="BH247" s="200">
        <f>IF(N247="sníž. přenesená",J247,0)</f>
        <v>0</v>
      </c>
      <c r="BI247" s="200">
        <f>IF(N247="nulová",J247,0)</f>
        <v>0</v>
      </c>
      <c r="BJ247" s="17" t="s">
        <v>86</v>
      </c>
      <c r="BK247" s="200">
        <f>ROUND(I247*H247,2)</f>
        <v>0</v>
      </c>
      <c r="BL247" s="17" t="s">
        <v>197</v>
      </c>
      <c r="BM247" s="199" t="s">
        <v>304</v>
      </c>
    </row>
    <row r="248" spans="1:65" s="2" customFormat="1">
      <c r="A248" s="34"/>
      <c r="B248" s="35"/>
      <c r="C248" s="36"/>
      <c r="D248" s="201" t="s">
        <v>154</v>
      </c>
      <c r="E248" s="36"/>
      <c r="F248" s="202" t="s">
        <v>1268</v>
      </c>
      <c r="G248" s="36"/>
      <c r="H248" s="36"/>
      <c r="I248" s="203"/>
      <c r="J248" s="36"/>
      <c r="K248" s="36"/>
      <c r="L248" s="39"/>
      <c r="M248" s="204"/>
      <c r="N248" s="205"/>
      <c r="O248" s="71"/>
      <c r="P248" s="71"/>
      <c r="Q248" s="71"/>
      <c r="R248" s="71"/>
      <c r="S248" s="71"/>
      <c r="T248" s="72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154</v>
      </c>
      <c r="AU248" s="17" t="s">
        <v>88</v>
      </c>
    </row>
    <row r="249" spans="1:65" s="12" customFormat="1" ht="22.9" customHeight="1">
      <c r="B249" s="171"/>
      <c r="C249" s="172"/>
      <c r="D249" s="173" t="s">
        <v>77</v>
      </c>
      <c r="E249" s="185" t="s">
        <v>914</v>
      </c>
      <c r="F249" s="185" t="s">
        <v>915</v>
      </c>
      <c r="G249" s="172"/>
      <c r="H249" s="172"/>
      <c r="I249" s="175"/>
      <c r="J249" s="186">
        <f>BK249</f>
        <v>0</v>
      </c>
      <c r="K249" s="172"/>
      <c r="L249" s="177"/>
      <c r="M249" s="178"/>
      <c r="N249" s="179"/>
      <c r="O249" s="179"/>
      <c r="P249" s="180">
        <f>SUM(P250:P270)</f>
        <v>0</v>
      </c>
      <c r="Q249" s="179"/>
      <c r="R249" s="180">
        <f>SUM(R250:R270)</f>
        <v>0</v>
      </c>
      <c r="S249" s="179"/>
      <c r="T249" s="181">
        <f>SUM(T250:T270)</f>
        <v>0</v>
      </c>
      <c r="AR249" s="182" t="s">
        <v>88</v>
      </c>
      <c r="AT249" s="183" t="s">
        <v>77</v>
      </c>
      <c r="AU249" s="183" t="s">
        <v>86</v>
      </c>
      <c r="AY249" s="182" t="s">
        <v>146</v>
      </c>
      <c r="BK249" s="184">
        <f>SUM(BK250:BK270)</f>
        <v>0</v>
      </c>
    </row>
    <row r="250" spans="1:65" s="2" customFormat="1" ht="16.5" customHeight="1">
      <c r="A250" s="34"/>
      <c r="B250" s="35"/>
      <c r="C250" s="187" t="s">
        <v>306</v>
      </c>
      <c r="D250" s="187" t="s">
        <v>149</v>
      </c>
      <c r="E250" s="188" t="s">
        <v>1269</v>
      </c>
      <c r="F250" s="189" t="s">
        <v>1270</v>
      </c>
      <c r="G250" s="190" t="s">
        <v>163</v>
      </c>
      <c r="H250" s="191">
        <v>0.374</v>
      </c>
      <c r="I250" s="192"/>
      <c r="J250" s="193">
        <f>ROUND(I250*H250,2)</f>
        <v>0</v>
      </c>
      <c r="K250" s="194"/>
      <c r="L250" s="39"/>
      <c r="M250" s="195" t="s">
        <v>1</v>
      </c>
      <c r="N250" s="196" t="s">
        <v>43</v>
      </c>
      <c r="O250" s="71"/>
      <c r="P250" s="197">
        <f>O250*H250</f>
        <v>0</v>
      </c>
      <c r="Q250" s="197">
        <v>0</v>
      </c>
      <c r="R250" s="197">
        <f>Q250*H250</f>
        <v>0</v>
      </c>
      <c r="S250" s="197">
        <v>0</v>
      </c>
      <c r="T250" s="19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9" t="s">
        <v>197</v>
      </c>
      <c r="AT250" s="199" t="s">
        <v>149</v>
      </c>
      <c r="AU250" s="199" t="s">
        <v>88</v>
      </c>
      <c r="AY250" s="17" t="s">
        <v>146</v>
      </c>
      <c r="BE250" s="200">
        <f>IF(N250="základní",J250,0)</f>
        <v>0</v>
      </c>
      <c r="BF250" s="200">
        <f>IF(N250="snížená",J250,0)</f>
        <v>0</v>
      </c>
      <c r="BG250" s="200">
        <f>IF(N250="zákl. přenesená",J250,0)</f>
        <v>0</v>
      </c>
      <c r="BH250" s="200">
        <f>IF(N250="sníž. přenesená",J250,0)</f>
        <v>0</v>
      </c>
      <c r="BI250" s="200">
        <f>IF(N250="nulová",J250,0)</f>
        <v>0</v>
      </c>
      <c r="BJ250" s="17" t="s">
        <v>86</v>
      </c>
      <c r="BK250" s="200">
        <f>ROUND(I250*H250,2)</f>
        <v>0</v>
      </c>
      <c r="BL250" s="17" t="s">
        <v>197</v>
      </c>
      <c r="BM250" s="199" t="s">
        <v>309</v>
      </c>
    </row>
    <row r="251" spans="1:65" s="2" customFormat="1">
      <c r="A251" s="34"/>
      <c r="B251" s="35"/>
      <c r="C251" s="36"/>
      <c r="D251" s="201" t="s">
        <v>154</v>
      </c>
      <c r="E251" s="36"/>
      <c r="F251" s="202" t="s">
        <v>1270</v>
      </c>
      <c r="G251" s="36"/>
      <c r="H251" s="36"/>
      <c r="I251" s="203"/>
      <c r="J251" s="36"/>
      <c r="K251" s="36"/>
      <c r="L251" s="39"/>
      <c r="M251" s="204"/>
      <c r="N251" s="205"/>
      <c r="O251" s="71"/>
      <c r="P251" s="71"/>
      <c r="Q251" s="71"/>
      <c r="R251" s="71"/>
      <c r="S251" s="71"/>
      <c r="T251" s="72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154</v>
      </c>
      <c r="AU251" s="17" t="s">
        <v>88</v>
      </c>
    </row>
    <row r="252" spans="1:65" s="15" customFormat="1">
      <c r="B252" s="228"/>
      <c r="C252" s="229"/>
      <c r="D252" s="201" t="s">
        <v>155</v>
      </c>
      <c r="E252" s="230" t="s">
        <v>1</v>
      </c>
      <c r="F252" s="231" t="s">
        <v>1271</v>
      </c>
      <c r="G252" s="229"/>
      <c r="H252" s="230" t="s">
        <v>1</v>
      </c>
      <c r="I252" s="232"/>
      <c r="J252" s="229"/>
      <c r="K252" s="229"/>
      <c r="L252" s="233"/>
      <c r="M252" s="234"/>
      <c r="N252" s="235"/>
      <c r="O252" s="235"/>
      <c r="P252" s="235"/>
      <c r="Q252" s="235"/>
      <c r="R252" s="235"/>
      <c r="S252" s="235"/>
      <c r="T252" s="236"/>
      <c r="AT252" s="237" t="s">
        <v>155</v>
      </c>
      <c r="AU252" s="237" t="s">
        <v>88</v>
      </c>
      <c r="AV252" s="15" t="s">
        <v>86</v>
      </c>
      <c r="AW252" s="15" t="s">
        <v>35</v>
      </c>
      <c r="AX252" s="15" t="s">
        <v>78</v>
      </c>
      <c r="AY252" s="237" t="s">
        <v>146</v>
      </c>
    </row>
    <row r="253" spans="1:65" s="13" customFormat="1">
      <c r="B253" s="206"/>
      <c r="C253" s="207"/>
      <c r="D253" s="201" t="s">
        <v>155</v>
      </c>
      <c r="E253" s="208" t="s">
        <v>1</v>
      </c>
      <c r="F253" s="209" t="s">
        <v>1272</v>
      </c>
      <c r="G253" s="207"/>
      <c r="H253" s="210">
        <v>0.37400000000000005</v>
      </c>
      <c r="I253" s="211"/>
      <c r="J253" s="207"/>
      <c r="K253" s="207"/>
      <c r="L253" s="212"/>
      <c r="M253" s="213"/>
      <c r="N253" s="214"/>
      <c r="O253" s="214"/>
      <c r="P253" s="214"/>
      <c r="Q253" s="214"/>
      <c r="R253" s="214"/>
      <c r="S253" s="214"/>
      <c r="T253" s="215"/>
      <c r="AT253" s="216" t="s">
        <v>155</v>
      </c>
      <c r="AU253" s="216" t="s">
        <v>88</v>
      </c>
      <c r="AV253" s="13" t="s">
        <v>88</v>
      </c>
      <c r="AW253" s="13" t="s">
        <v>35</v>
      </c>
      <c r="AX253" s="13" t="s">
        <v>78</v>
      </c>
      <c r="AY253" s="216" t="s">
        <v>146</v>
      </c>
    </row>
    <row r="254" spans="1:65" s="14" customFormat="1">
      <c r="B254" s="217"/>
      <c r="C254" s="218"/>
      <c r="D254" s="201" t="s">
        <v>155</v>
      </c>
      <c r="E254" s="219" t="s">
        <v>1</v>
      </c>
      <c r="F254" s="220" t="s">
        <v>157</v>
      </c>
      <c r="G254" s="218"/>
      <c r="H254" s="221">
        <v>0.37400000000000005</v>
      </c>
      <c r="I254" s="222"/>
      <c r="J254" s="218"/>
      <c r="K254" s="218"/>
      <c r="L254" s="223"/>
      <c r="M254" s="224"/>
      <c r="N254" s="225"/>
      <c r="O254" s="225"/>
      <c r="P254" s="225"/>
      <c r="Q254" s="225"/>
      <c r="R254" s="225"/>
      <c r="S254" s="225"/>
      <c r="T254" s="226"/>
      <c r="AT254" s="227" t="s">
        <v>155</v>
      </c>
      <c r="AU254" s="227" t="s">
        <v>88</v>
      </c>
      <c r="AV254" s="14" t="s">
        <v>153</v>
      </c>
      <c r="AW254" s="14" t="s">
        <v>35</v>
      </c>
      <c r="AX254" s="14" t="s">
        <v>86</v>
      </c>
      <c r="AY254" s="227" t="s">
        <v>146</v>
      </c>
    </row>
    <row r="255" spans="1:65" s="2" customFormat="1" ht="24.2" customHeight="1">
      <c r="A255" s="34"/>
      <c r="B255" s="35"/>
      <c r="C255" s="187" t="s">
        <v>241</v>
      </c>
      <c r="D255" s="187" t="s">
        <v>149</v>
      </c>
      <c r="E255" s="188" t="s">
        <v>1273</v>
      </c>
      <c r="F255" s="189" t="s">
        <v>1274</v>
      </c>
      <c r="G255" s="190" t="s">
        <v>163</v>
      </c>
      <c r="H255" s="191">
        <v>6.992</v>
      </c>
      <c r="I255" s="192"/>
      <c r="J255" s="193">
        <f>ROUND(I255*H255,2)</f>
        <v>0</v>
      </c>
      <c r="K255" s="194"/>
      <c r="L255" s="39"/>
      <c r="M255" s="195" t="s">
        <v>1</v>
      </c>
      <c r="N255" s="196" t="s">
        <v>43</v>
      </c>
      <c r="O255" s="71"/>
      <c r="P255" s="197">
        <f>O255*H255</f>
        <v>0</v>
      </c>
      <c r="Q255" s="197">
        <v>0</v>
      </c>
      <c r="R255" s="197">
        <f>Q255*H255</f>
        <v>0</v>
      </c>
      <c r="S255" s="197">
        <v>0</v>
      </c>
      <c r="T255" s="19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9" t="s">
        <v>197</v>
      </c>
      <c r="AT255" s="199" t="s">
        <v>149</v>
      </c>
      <c r="AU255" s="199" t="s">
        <v>88</v>
      </c>
      <c r="AY255" s="17" t="s">
        <v>146</v>
      </c>
      <c r="BE255" s="200">
        <f>IF(N255="základní",J255,0)</f>
        <v>0</v>
      </c>
      <c r="BF255" s="200">
        <f>IF(N255="snížená",J255,0)</f>
        <v>0</v>
      </c>
      <c r="BG255" s="200">
        <f>IF(N255="zákl. přenesená",J255,0)</f>
        <v>0</v>
      </c>
      <c r="BH255" s="200">
        <f>IF(N255="sníž. přenesená",J255,0)</f>
        <v>0</v>
      </c>
      <c r="BI255" s="200">
        <f>IF(N255="nulová",J255,0)</f>
        <v>0</v>
      </c>
      <c r="BJ255" s="17" t="s">
        <v>86</v>
      </c>
      <c r="BK255" s="200">
        <f>ROUND(I255*H255,2)</f>
        <v>0</v>
      </c>
      <c r="BL255" s="17" t="s">
        <v>197</v>
      </c>
      <c r="BM255" s="199" t="s">
        <v>313</v>
      </c>
    </row>
    <row r="256" spans="1:65" s="2" customFormat="1" ht="19.5">
      <c r="A256" s="34"/>
      <c r="B256" s="35"/>
      <c r="C256" s="36"/>
      <c r="D256" s="201" t="s">
        <v>154</v>
      </c>
      <c r="E256" s="36"/>
      <c r="F256" s="202" t="s">
        <v>1274</v>
      </c>
      <c r="G256" s="36"/>
      <c r="H256" s="36"/>
      <c r="I256" s="203"/>
      <c r="J256" s="36"/>
      <c r="K256" s="36"/>
      <c r="L256" s="39"/>
      <c r="M256" s="204"/>
      <c r="N256" s="205"/>
      <c r="O256" s="71"/>
      <c r="P256" s="71"/>
      <c r="Q256" s="71"/>
      <c r="R256" s="71"/>
      <c r="S256" s="71"/>
      <c r="T256" s="72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7" t="s">
        <v>154</v>
      </c>
      <c r="AU256" s="17" t="s">
        <v>88</v>
      </c>
    </row>
    <row r="257" spans="1:65" s="13" customFormat="1">
      <c r="B257" s="206"/>
      <c r="C257" s="207"/>
      <c r="D257" s="201" t="s">
        <v>155</v>
      </c>
      <c r="E257" s="208" t="s">
        <v>1</v>
      </c>
      <c r="F257" s="209" t="s">
        <v>1275</v>
      </c>
      <c r="G257" s="207"/>
      <c r="H257" s="210">
        <v>6.992</v>
      </c>
      <c r="I257" s="211"/>
      <c r="J257" s="207"/>
      <c r="K257" s="207"/>
      <c r="L257" s="212"/>
      <c r="M257" s="213"/>
      <c r="N257" s="214"/>
      <c r="O257" s="214"/>
      <c r="P257" s="214"/>
      <c r="Q257" s="214"/>
      <c r="R257" s="214"/>
      <c r="S257" s="214"/>
      <c r="T257" s="215"/>
      <c r="AT257" s="216" t="s">
        <v>155</v>
      </c>
      <c r="AU257" s="216" t="s">
        <v>88</v>
      </c>
      <c r="AV257" s="13" t="s">
        <v>88</v>
      </c>
      <c r="AW257" s="13" t="s">
        <v>35</v>
      </c>
      <c r="AX257" s="13" t="s">
        <v>78</v>
      </c>
      <c r="AY257" s="216" t="s">
        <v>146</v>
      </c>
    </row>
    <row r="258" spans="1:65" s="14" customFormat="1">
      <c r="B258" s="217"/>
      <c r="C258" s="218"/>
      <c r="D258" s="201" t="s">
        <v>155</v>
      </c>
      <c r="E258" s="219" t="s">
        <v>1</v>
      </c>
      <c r="F258" s="220" t="s">
        <v>157</v>
      </c>
      <c r="G258" s="218"/>
      <c r="H258" s="221">
        <v>6.992</v>
      </c>
      <c r="I258" s="222"/>
      <c r="J258" s="218"/>
      <c r="K258" s="218"/>
      <c r="L258" s="223"/>
      <c r="M258" s="224"/>
      <c r="N258" s="225"/>
      <c r="O258" s="225"/>
      <c r="P258" s="225"/>
      <c r="Q258" s="225"/>
      <c r="R258" s="225"/>
      <c r="S258" s="225"/>
      <c r="T258" s="226"/>
      <c r="AT258" s="227" t="s">
        <v>155</v>
      </c>
      <c r="AU258" s="227" t="s">
        <v>88</v>
      </c>
      <c r="AV258" s="14" t="s">
        <v>153</v>
      </c>
      <c r="AW258" s="14" t="s">
        <v>35</v>
      </c>
      <c r="AX258" s="14" t="s">
        <v>86</v>
      </c>
      <c r="AY258" s="227" t="s">
        <v>146</v>
      </c>
    </row>
    <row r="259" spans="1:65" s="2" customFormat="1" ht="16.5" customHeight="1">
      <c r="A259" s="34"/>
      <c r="B259" s="35"/>
      <c r="C259" s="238" t="s">
        <v>315</v>
      </c>
      <c r="D259" s="238" t="s">
        <v>266</v>
      </c>
      <c r="E259" s="239" t="s">
        <v>1276</v>
      </c>
      <c r="F259" s="240" t="s">
        <v>1277</v>
      </c>
      <c r="G259" s="241" t="s">
        <v>163</v>
      </c>
      <c r="H259" s="242">
        <v>7.3419999999999996</v>
      </c>
      <c r="I259" s="243"/>
      <c r="J259" s="244">
        <f>ROUND(I259*H259,2)</f>
        <v>0</v>
      </c>
      <c r="K259" s="245"/>
      <c r="L259" s="246"/>
      <c r="M259" s="247" t="s">
        <v>1</v>
      </c>
      <c r="N259" s="248" t="s">
        <v>43</v>
      </c>
      <c r="O259" s="71"/>
      <c r="P259" s="197">
        <f>O259*H259</f>
        <v>0</v>
      </c>
      <c r="Q259" s="197">
        <v>0</v>
      </c>
      <c r="R259" s="197">
        <f>Q259*H259</f>
        <v>0</v>
      </c>
      <c r="S259" s="197">
        <v>0</v>
      </c>
      <c r="T259" s="19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9" t="s">
        <v>256</v>
      </c>
      <c r="AT259" s="199" t="s">
        <v>266</v>
      </c>
      <c r="AU259" s="199" t="s">
        <v>88</v>
      </c>
      <c r="AY259" s="17" t="s">
        <v>146</v>
      </c>
      <c r="BE259" s="200">
        <f>IF(N259="základní",J259,0)</f>
        <v>0</v>
      </c>
      <c r="BF259" s="200">
        <f>IF(N259="snížená",J259,0)</f>
        <v>0</v>
      </c>
      <c r="BG259" s="200">
        <f>IF(N259="zákl. přenesená",J259,0)</f>
        <v>0</v>
      </c>
      <c r="BH259" s="200">
        <f>IF(N259="sníž. přenesená",J259,0)</f>
        <v>0</v>
      </c>
      <c r="BI259" s="200">
        <f>IF(N259="nulová",J259,0)</f>
        <v>0</v>
      </c>
      <c r="BJ259" s="17" t="s">
        <v>86</v>
      </c>
      <c r="BK259" s="200">
        <f>ROUND(I259*H259,2)</f>
        <v>0</v>
      </c>
      <c r="BL259" s="17" t="s">
        <v>197</v>
      </c>
      <c r="BM259" s="199" t="s">
        <v>318</v>
      </c>
    </row>
    <row r="260" spans="1:65" s="2" customFormat="1">
      <c r="A260" s="34"/>
      <c r="B260" s="35"/>
      <c r="C260" s="36"/>
      <c r="D260" s="201" t="s">
        <v>154</v>
      </c>
      <c r="E260" s="36"/>
      <c r="F260" s="202" t="s">
        <v>1277</v>
      </c>
      <c r="G260" s="36"/>
      <c r="H260" s="36"/>
      <c r="I260" s="203"/>
      <c r="J260" s="36"/>
      <c r="K260" s="36"/>
      <c r="L260" s="39"/>
      <c r="M260" s="204"/>
      <c r="N260" s="205"/>
      <c r="O260" s="71"/>
      <c r="P260" s="71"/>
      <c r="Q260" s="71"/>
      <c r="R260" s="71"/>
      <c r="S260" s="71"/>
      <c r="T260" s="72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154</v>
      </c>
      <c r="AU260" s="17" t="s">
        <v>88</v>
      </c>
    </row>
    <row r="261" spans="1:65" s="13" customFormat="1">
      <c r="B261" s="206"/>
      <c r="C261" s="207"/>
      <c r="D261" s="201" t="s">
        <v>155</v>
      </c>
      <c r="E261" s="208" t="s">
        <v>1</v>
      </c>
      <c r="F261" s="209" t="s">
        <v>1278</v>
      </c>
      <c r="G261" s="207"/>
      <c r="H261" s="210">
        <v>7.3416000000000006</v>
      </c>
      <c r="I261" s="211"/>
      <c r="J261" s="207"/>
      <c r="K261" s="207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155</v>
      </c>
      <c r="AU261" s="216" t="s">
        <v>88</v>
      </c>
      <c r="AV261" s="13" t="s">
        <v>88</v>
      </c>
      <c r="AW261" s="13" t="s">
        <v>35</v>
      </c>
      <c r="AX261" s="13" t="s">
        <v>78</v>
      </c>
      <c r="AY261" s="216" t="s">
        <v>146</v>
      </c>
    </row>
    <row r="262" spans="1:65" s="14" customFormat="1">
      <c r="B262" s="217"/>
      <c r="C262" s="218"/>
      <c r="D262" s="201" t="s">
        <v>155</v>
      </c>
      <c r="E262" s="219" t="s">
        <v>1</v>
      </c>
      <c r="F262" s="220" t="s">
        <v>157</v>
      </c>
      <c r="G262" s="218"/>
      <c r="H262" s="221">
        <v>7.3416000000000006</v>
      </c>
      <c r="I262" s="222"/>
      <c r="J262" s="218"/>
      <c r="K262" s="218"/>
      <c r="L262" s="223"/>
      <c r="M262" s="224"/>
      <c r="N262" s="225"/>
      <c r="O262" s="225"/>
      <c r="P262" s="225"/>
      <c r="Q262" s="225"/>
      <c r="R262" s="225"/>
      <c r="S262" s="225"/>
      <c r="T262" s="226"/>
      <c r="AT262" s="227" t="s">
        <v>155</v>
      </c>
      <c r="AU262" s="227" t="s">
        <v>88</v>
      </c>
      <c r="AV262" s="14" t="s">
        <v>153</v>
      </c>
      <c r="AW262" s="14" t="s">
        <v>35</v>
      </c>
      <c r="AX262" s="14" t="s">
        <v>86</v>
      </c>
      <c r="AY262" s="227" t="s">
        <v>146</v>
      </c>
    </row>
    <row r="263" spans="1:65" s="2" customFormat="1" ht="16.5" customHeight="1">
      <c r="A263" s="34"/>
      <c r="B263" s="35"/>
      <c r="C263" s="187" t="s">
        <v>244</v>
      </c>
      <c r="D263" s="187" t="s">
        <v>149</v>
      </c>
      <c r="E263" s="188" t="s">
        <v>1279</v>
      </c>
      <c r="F263" s="189" t="s">
        <v>1280</v>
      </c>
      <c r="G263" s="190" t="s">
        <v>163</v>
      </c>
      <c r="H263" s="191">
        <v>0.374</v>
      </c>
      <c r="I263" s="192"/>
      <c r="J263" s="193">
        <f>ROUND(I263*H263,2)</f>
        <v>0</v>
      </c>
      <c r="K263" s="194"/>
      <c r="L263" s="39"/>
      <c r="M263" s="195" t="s">
        <v>1</v>
      </c>
      <c r="N263" s="196" t="s">
        <v>43</v>
      </c>
      <c r="O263" s="71"/>
      <c r="P263" s="197">
        <f>O263*H263</f>
        <v>0</v>
      </c>
      <c r="Q263" s="197">
        <v>0</v>
      </c>
      <c r="R263" s="197">
        <f>Q263*H263</f>
        <v>0</v>
      </c>
      <c r="S263" s="197">
        <v>0</v>
      </c>
      <c r="T263" s="19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9" t="s">
        <v>197</v>
      </c>
      <c r="AT263" s="199" t="s">
        <v>149</v>
      </c>
      <c r="AU263" s="199" t="s">
        <v>88</v>
      </c>
      <c r="AY263" s="17" t="s">
        <v>146</v>
      </c>
      <c r="BE263" s="200">
        <f>IF(N263="základní",J263,0)</f>
        <v>0</v>
      </c>
      <c r="BF263" s="200">
        <f>IF(N263="snížená",J263,0)</f>
        <v>0</v>
      </c>
      <c r="BG263" s="200">
        <f>IF(N263="zákl. přenesená",J263,0)</f>
        <v>0</v>
      </c>
      <c r="BH263" s="200">
        <f>IF(N263="sníž. přenesená",J263,0)</f>
        <v>0</v>
      </c>
      <c r="BI263" s="200">
        <f>IF(N263="nulová",J263,0)</f>
        <v>0</v>
      </c>
      <c r="BJ263" s="17" t="s">
        <v>86</v>
      </c>
      <c r="BK263" s="200">
        <f>ROUND(I263*H263,2)</f>
        <v>0</v>
      </c>
      <c r="BL263" s="17" t="s">
        <v>197</v>
      </c>
      <c r="BM263" s="199" t="s">
        <v>322</v>
      </c>
    </row>
    <row r="264" spans="1:65" s="2" customFormat="1">
      <c r="A264" s="34"/>
      <c r="B264" s="35"/>
      <c r="C264" s="36"/>
      <c r="D264" s="201" t="s">
        <v>154</v>
      </c>
      <c r="E264" s="36"/>
      <c r="F264" s="202" t="s">
        <v>1280</v>
      </c>
      <c r="G264" s="36"/>
      <c r="H264" s="36"/>
      <c r="I264" s="203"/>
      <c r="J264" s="36"/>
      <c r="K264" s="36"/>
      <c r="L264" s="39"/>
      <c r="M264" s="204"/>
      <c r="N264" s="205"/>
      <c r="O264" s="71"/>
      <c r="P264" s="71"/>
      <c r="Q264" s="71"/>
      <c r="R264" s="71"/>
      <c r="S264" s="71"/>
      <c r="T264" s="72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154</v>
      </c>
      <c r="AU264" s="17" t="s">
        <v>88</v>
      </c>
    </row>
    <row r="265" spans="1:65" s="2" customFormat="1" ht="24.2" customHeight="1">
      <c r="A265" s="34"/>
      <c r="B265" s="35"/>
      <c r="C265" s="187" t="s">
        <v>324</v>
      </c>
      <c r="D265" s="187" t="s">
        <v>149</v>
      </c>
      <c r="E265" s="188" t="s">
        <v>1281</v>
      </c>
      <c r="F265" s="189" t="s">
        <v>1282</v>
      </c>
      <c r="G265" s="190" t="s">
        <v>163</v>
      </c>
      <c r="H265" s="191">
        <v>0.374</v>
      </c>
      <c r="I265" s="192"/>
      <c r="J265" s="193">
        <f>ROUND(I265*H265,2)</f>
        <v>0</v>
      </c>
      <c r="K265" s="194"/>
      <c r="L265" s="39"/>
      <c r="M265" s="195" t="s">
        <v>1</v>
      </c>
      <c r="N265" s="196" t="s">
        <v>43</v>
      </c>
      <c r="O265" s="71"/>
      <c r="P265" s="197">
        <f>O265*H265</f>
        <v>0</v>
      </c>
      <c r="Q265" s="197">
        <v>0</v>
      </c>
      <c r="R265" s="197">
        <f>Q265*H265</f>
        <v>0</v>
      </c>
      <c r="S265" s="197">
        <v>0</v>
      </c>
      <c r="T265" s="198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9" t="s">
        <v>197</v>
      </c>
      <c r="AT265" s="199" t="s">
        <v>149</v>
      </c>
      <c r="AU265" s="199" t="s">
        <v>88</v>
      </c>
      <c r="AY265" s="17" t="s">
        <v>146</v>
      </c>
      <c r="BE265" s="200">
        <f>IF(N265="základní",J265,0)</f>
        <v>0</v>
      </c>
      <c r="BF265" s="200">
        <f>IF(N265="snížená",J265,0)</f>
        <v>0</v>
      </c>
      <c r="BG265" s="200">
        <f>IF(N265="zákl. přenesená",J265,0)</f>
        <v>0</v>
      </c>
      <c r="BH265" s="200">
        <f>IF(N265="sníž. přenesená",J265,0)</f>
        <v>0</v>
      </c>
      <c r="BI265" s="200">
        <f>IF(N265="nulová",J265,0)</f>
        <v>0</v>
      </c>
      <c r="BJ265" s="17" t="s">
        <v>86</v>
      </c>
      <c r="BK265" s="200">
        <f>ROUND(I265*H265,2)</f>
        <v>0</v>
      </c>
      <c r="BL265" s="17" t="s">
        <v>197</v>
      </c>
      <c r="BM265" s="199" t="s">
        <v>327</v>
      </c>
    </row>
    <row r="266" spans="1:65" s="2" customFormat="1" ht="19.5">
      <c r="A266" s="34"/>
      <c r="B266" s="35"/>
      <c r="C266" s="36"/>
      <c r="D266" s="201" t="s">
        <v>154</v>
      </c>
      <c r="E266" s="36"/>
      <c r="F266" s="202" t="s">
        <v>1282</v>
      </c>
      <c r="G266" s="36"/>
      <c r="H266" s="36"/>
      <c r="I266" s="203"/>
      <c r="J266" s="36"/>
      <c r="K266" s="36"/>
      <c r="L266" s="39"/>
      <c r="M266" s="204"/>
      <c r="N266" s="205"/>
      <c r="O266" s="71"/>
      <c r="P266" s="71"/>
      <c r="Q266" s="71"/>
      <c r="R266" s="71"/>
      <c r="S266" s="71"/>
      <c r="T266" s="72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154</v>
      </c>
      <c r="AU266" s="17" t="s">
        <v>88</v>
      </c>
    </row>
    <row r="267" spans="1:65" s="2" customFormat="1" ht="24.2" customHeight="1">
      <c r="A267" s="34"/>
      <c r="B267" s="35"/>
      <c r="C267" s="187" t="s">
        <v>256</v>
      </c>
      <c r="D267" s="187" t="s">
        <v>149</v>
      </c>
      <c r="E267" s="188" t="s">
        <v>1283</v>
      </c>
      <c r="F267" s="189" t="s">
        <v>1284</v>
      </c>
      <c r="G267" s="190" t="s">
        <v>163</v>
      </c>
      <c r="H267" s="191">
        <v>0.374</v>
      </c>
      <c r="I267" s="192"/>
      <c r="J267" s="193">
        <f>ROUND(I267*H267,2)</f>
        <v>0</v>
      </c>
      <c r="K267" s="194"/>
      <c r="L267" s="39"/>
      <c r="M267" s="195" t="s">
        <v>1</v>
      </c>
      <c r="N267" s="196" t="s">
        <v>43</v>
      </c>
      <c r="O267" s="71"/>
      <c r="P267" s="197">
        <f>O267*H267</f>
        <v>0</v>
      </c>
      <c r="Q267" s="197">
        <v>0</v>
      </c>
      <c r="R267" s="197">
        <f>Q267*H267</f>
        <v>0</v>
      </c>
      <c r="S267" s="197">
        <v>0</v>
      </c>
      <c r="T267" s="19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9" t="s">
        <v>197</v>
      </c>
      <c r="AT267" s="199" t="s">
        <v>149</v>
      </c>
      <c r="AU267" s="199" t="s">
        <v>88</v>
      </c>
      <c r="AY267" s="17" t="s">
        <v>146</v>
      </c>
      <c r="BE267" s="200">
        <f>IF(N267="základní",J267,0)</f>
        <v>0</v>
      </c>
      <c r="BF267" s="200">
        <f>IF(N267="snížená",J267,0)</f>
        <v>0</v>
      </c>
      <c r="BG267" s="200">
        <f>IF(N267="zákl. přenesená",J267,0)</f>
        <v>0</v>
      </c>
      <c r="BH267" s="200">
        <f>IF(N267="sníž. přenesená",J267,0)</f>
        <v>0</v>
      </c>
      <c r="BI267" s="200">
        <f>IF(N267="nulová",J267,0)</f>
        <v>0</v>
      </c>
      <c r="BJ267" s="17" t="s">
        <v>86</v>
      </c>
      <c r="BK267" s="200">
        <f>ROUND(I267*H267,2)</f>
        <v>0</v>
      </c>
      <c r="BL267" s="17" t="s">
        <v>197</v>
      </c>
      <c r="BM267" s="199" t="s">
        <v>337</v>
      </c>
    </row>
    <row r="268" spans="1:65" s="2" customFormat="1" ht="19.5">
      <c r="A268" s="34"/>
      <c r="B268" s="35"/>
      <c r="C268" s="36"/>
      <c r="D268" s="201" t="s">
        <v>154</v>
      </c>
      <c r="E268" s="36"/>
      <c r="F268" s="202" t="s">
        <v>1284</v>
      </c>
      <c r="G268" s="36"/>
      <c r="H268" s="36"/>
      <c r="I268" s="203"/>
      <c r="J268" s="36"/>
      <c r="K268" s="36"/>
      <c r="L268" s="39"/>
      <c r="M268" s="204"/>
      <c r="N268" s="205"/>
      <c r="O268" s="71"/>
      <c r="P268" s="71"/>
      <c r="Q268" s="71"/>
      <c r="R268" s="71"/>
      <c r="S268" s="71"/>
      <c r="T268" s="72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154</v>
      </c>
      <c r="AU268" s="17" t="s">
        <v>88</v>
      </c>
    </row>
    <row r="269" spans="1:65" s="2" customFormat="1" ht="24.2" customHeight="1">
      <c r="A269" s="34"/>
      <c r="B269" s="35"/>
      <c r="C269" s="187" t="s">
        <v>338</v>
      </c>
      <c r="D269" s="187" t="s">
        <v>149</v>
      </c>
      <c r="E269" s="188" t="s">
        <v>1285</v>
      </c>
      <c r="F269" s="189" t="s">
        <v>1286</v>
      </c>
      <c r="G269" s="190" t="s">
        <v>163</v>
      </c>
      <c r="H269" s="191">
        <v>0.374</v>
      </c>
      <c r="I269" s="192"/>
      <c r="J269" s="193">
        <f>ROUND(I269*H269,2)</f>
        <v>0</v>
      </c>
      <c r="K269" s="194"/>
      <c r="L269" s="39"/>
      <c r="M269" s="195" t="s">
        <v>1</v>
      </c>
      <c r="N269" s="196" t="s">
        <v>43</v>
      </c>
      <c r="O269" s="71"/>
      <c r="P269" s="197">
        <f>O269*H269</f>
        <v>0</v>
      </c>
      <c r="Q269" s="197">
        <v>0</v>
      </c>
      <c r="R269" s="197">
        <f>Q269*H269</f>
        <v>0</v>
      </c>
      <c r="S269" s="197">
        <v>0</v>
      </c>
      <c r="T269" s="19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9" t="s">
        <v>197</v>
      </c>
      <c r="AT269" s="199" t="s">
        <v>149</v>
      </c>
      <c r="AU269" s="199" t="s">
        <v>88</v>
      </c>
      <c r="AY269" s="17" t="s">
        <v>146</v>
      </c>
      <c r="BE269" s="200">
        <f>IF(N269="základní",J269,0)</f>
        <v>0</v>
      </c>
      <c r="BF269" s="200">
        <f>IF(N269="snížená",J269,0)</f>
        <v>0</v>
      </c>
      <c r="BG269" s="200">
        <f>IF(N269="zákl. přenesená",J269,0)</f>
        <v>0</v>
      </c>
      <c r="BH269" s="200">
        <f>IF(N269="sníž. přenesená",J269,0)</f>
        <v>0</v>
      </c>
      <c r="BI269" s="200">
        <f>IF(N269="nulová",J269,0)</f>
        <v>0</v>
      </c>
      <c r="BJ269" s="17" t="s">
        <v>86</v>
      </c>
      <c r="BK269" s="200">
        <f>ROUND(I269*H269,2)</f>
        <v>0</v>
      </c>
      <c r="BL269" s="17" t="s">
        <v>197</v>
      </c>
      <c r="BM269" s="199" t="s">
        <v>341</v>
      </c>
    </row>
    <row r="270" spans="1:65" s="2" customFormat="1" ht="19.5">
      <c r="A270" s="34"/>
      <c r="B270" s="35"/>
      <c r="C270" s="36"/>
      <c r="D270" s="201" t="s">
        <v>154</v>
      </c>
      <c r="E270" s="36"/>
      <c r="F270" s="202" t="s">
        <v>1286</v>
      </c>
      <c r="G270" s="36"/>
      <c r="H270" s="36"/>
      <c r="I270" s="203"/>
      <c r="J270" s="36"/>
      <c r="K270" s="36"/>
      <c r="L270" s="39"/>
      <c r="M270" s="204"/>
      <c r="N270" s="205"/>
      <c r="O270" s="71"/>
      <c r="P270" s="71"/>
      <c r="Q270" s="71"/>
      <c r="R270" s="71"/>
      <c r="S270" s="71"/>
      <c r="T270" s="72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7" t="s">
        <v>154</v>
      </c>
      <c r="AU270" s="17" t="s">
        <v>88</v>
      </c>
    </row>
    <row r="271" spans="1:65" s="12" customFormat="1" ht="22.9" customHeight="1">
      <c r="B271" s="171"/>
      <c r="C271" s="172"/>
      <c r="D271" s="173" t="s">
        <v>77</v>
      </c>
      <c r="E271" s="185" t="s">
        <v>1287</v>
      </c>
      <c r="F271" s="185" t="s">
        <v>1288</v>
      </c>
      <c r="G271" s="172"/>
      <c r="H271" s="172"/>
      <c r="I271" s="175"/>
      <c r="J271" s="186">
        <f>BK271</f>
        <v>0</v>
      </c>
      <c r="K271" s="172"/>
      <c r="L271" s="177"/>
      <c r="M271" s="178"/>
      <c r="N271" s="179"/>
      <c r="O271" s="179"/>
      <c r="P271" s="180">
        <f>SUM(P272:P282)</f>
        <v>0</v>
      </c>
      <c r="Q271" s="179"/>
      <c r="R271" s="180">
        <f>SUM(R272:R282)</f>
        <v>0</v>
      </c>
      <c r="S271" s="179"/>
      <c r="T271" s="181">
        <f>SUM(T272:T282)</f>
        <v>0</v>
      </c>
      <c r="AR271" s="182" t="s">
        <v>88</v>
      </c>
      <c r="AT271" s="183" t="s">
        <v>77</v>
      </c>
      <c r="AU271" s="183" t="s">
        <v>86</v>
      </c>
      <c r="AY271" s="182" t="s">
        <v>146</v>
      </c>
      <c r="BK271" s="184">
        <f>SUM(BK272:BK282)</f>
        <v>0</v>
      </c>
    </row>
    <row r="272" spans="1:65" s="2" customFormat="1" ht="16.5" customHeight="1">
      <c r="A272" s="34"/>
      <c r="B272" s="35"/>
      <c r="C272" s="187" t="s">
        <v>263</v>
      </c>
      <c r="D272" s="187" t="s">
        <v>149</v>
      </c>
      <c r="E272" s="188" t="s">
        <v>1289</v>
      </c>
      <c r="F272" s="189" t="s">
        <v>1290</v>
      </c>
      <c r="G272" s="190" t="s">
        <v>163</v>
      </c>
      <c r="H272" s="191">
        <v>6.992</v>
      </c>
      <c r="I272" s="192"/>
      <c r="J272" s="193">
        <f>ROUND(I272*H272,2)</f>
        <v>0</v>
      </c>
      <c r="K272" s="194"/>
      <c r="L272" s="39"/>
      <c r="M272" s="195" t="s">
        <v>1</v>
      </c>
      <c r="N272" s="196" t="s">
        <v>43</v>
      </c>
      <c r="O272" s="71"/>
      <c r="P272" s="197">
        <f>O272*H272</f>
        <v>0</v>
      </c>
      <c r="Q272" s="197">
        <v>0</v>
      </c>
      <c r="R272" s="197">
        <f>Q272*H272</f>
        <v>0</v>
      </c>
      <c r="S272" s="197">
        <v>0</v>
      </c>
      <c r="T272" s="198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9" t="s">
        <v>197</v>
      </c>
      <c r="AT272" s="199" t="s">
        <v>149</v>
      </c>
      <c r="AU272" s="199" t="s">
        <v>88</v>
      </c>
      <c r="AY272" s="17" t="s">
        <v>146</v>
      </c>
      <c r="BE272" s="200">
        <f>IF(N272="základní",J272,0)</f>
        <v>0</v>
      </c>
      <c r="BF272" s="200">
        <f>IF(N272="snížená",J272,0)</f>
        <v>0</v>
      </c>
      <c r="BG272" s="200">
        <f>IF(N272="zákl. přenesená",J272,0)</f>
        <v>0</v>
      </c>
      <c r="BH272" s="200">
        <f>IF(N272="sníž. přenesená",J272,0)</f>
        <v>0</v>
      </c>
      <c r="BI272" s="200">
        <f>IF(N272="nulová",J272,0)</f>
        <v>0</v>
      </c>
      <c r="BJ272" s="17" t="s">
        <v>86</v>
      </c>
      <c r="BK272" s="200">
        <f>ROUND(I272*H272,2)</f>
        <v>0</v>
      </c>
      <c r="BL272" s="17" t="s">
        <v>197</v>
      </c>
      <c r="BM272" s="199" t="s">
        <v>346</v>
      </c>
    </row>
    <row r="273" spans="1:65" s="2" customFormat="1">
      <c r="A273" s="34"/>
      <c r="B273" s="35"/>
      <c r="C273" s="36"/>
      <c r="D273" s="201" t="s">
        <v>154</v>
      </c>
      <c r="E273" s="36"/>
      <c r="F273" s="202" t="s">
        <v>1290</v>
      </c>
      <c r="G273" s="36"/>
      <c r="H273" s="36"/>
      <c r="I273" s="203"/>
      <c r="J273" s="36"/>
      <c r="K273" s="36"/>
      <c r="L273" s="39"/>
      <c r="M273" s="204"/>
      <c r="N273" s="205"/>
      <c r="O273" s="71"/>
      <c r="P273" s="71"/>
      <c r="Q273" s="71"/>
      <c r="R273" s="71"/>
      <c r="S273" s="71"/>
      <c r="T273" s="72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154</v>
      </c>
      <c r="AU273" s="17" t="s">
        <v>88</v>
      </c>
    </row>
    <row r="274" spans="1:65" s="15" customFormat="1">
      <c r="B274" s="228"/>
      <c r="C274" s="229"/>
      <c r="D274" s="201" t="s">
        <v>155</v>
      </c>
      <c r="E274" s="230" t="s">
        <v>1</v>
      </c>
      <c r="F274" s="231" t="s">
        <v>1291</v>
      </c>
      <c r="G274" s="229"/>
      <c r="H274" s="230" t="s">
        <v>1</v>
      </c>
      <c r="I274" s="232"/>
      <c r="J274" s="229"/>
      <c r="K274" s="229"/>
      <c r="L274" s="233"/>
      <c r="M274" s="234"/>
      <c r="N274" s="235"/>
      <c r="O274" s="235"/>
      <c r="P274" s="235"/>
      <c r="Q274" s="235"/>
      <c r="R274" s="235"/>
      <c r="S274" s="235"/>
      <c r="T274" s="236"/>
      <c r="AT274" s="237" t="s">
        <v>155</v>
      </c>
      <c r="AU274" s="237" t="s">
        <v>88</v>
      </c>
      <c r="AV274" s="15" t="s">
        <v>86</v>
      </c>
      <c r="AW274" s="15" t="s">
        <v>35</v>
      </c>
      <c r="AX274" s="15" t="s">
        <v>78</v>
      </c>
      <c r="AY274" s="237" t="s">
        <v>146</v>
      </c>
    </row>
    <row r="275" spans="1:65" s="13" customFormat="1">
      <c r="B275" s="206"/>
      <c r="C275" s="207"/>
      <c r="D275" s="201" t="s">
        <v>155</v>
      </c>
      <c r="E275" s="208" t="s">
        <v>1</v>
      </c>
      <c r="F275" s="209" t="s">
        <v>1275</v>
      </c>
      <c r="G275" s="207"/>
      <c r="H275" s="210">
        <v>6.992</v>
      </c>
      <c r="I275" s="211"/>
      <c r="J275" s="207"/>
      <c r="K275" s="207"/>
      <c r="L275" s="212"/>
      <c r="M275" s="213"/>
      <c r="N275" s="214"/>
      <c r="O275" s="214"/>
      <c r="P275" s="214"/>
      <c r="Q275" s="214"/>
      <c r="R275" s="214"/>
      <c r="S275" s="214"/>
      <c r="T275" s="215"/>
      <c r="AT275" s="216" t="s">
        <v>155</v>
      </c>
      <c r="AU275" s="216" t="s">
        <v>88</v>
      </c>
      <c r="AV275" s="13" t="s">
        <v>88</v>
      </c>
      <c r="AW275" s="13" t="s">
        <v>35</v>
      </c>
      <c r="AX275" s="13" t="s">
        <v>78</v>
      </c>
      <c r="AY275" s="216" t="s">
        <v>146</v>
      </c>
    </row>
    <row r="276" spans="1:65" s="14" customFormat="1">
      <c r="B276" s="217"/>
      <c r="C276" s="218"/>
      <c r="D276" s="201" t="s">
        <v>155</v>
      </c>
      <c r="E276" s="219" t="s">
        <v>1</v>
      </c>
      <c r="F276" s="220" t="s">
        <v>157</v>
      </c>
      <c r="G276" s="218"/>
      <c r="H276" s="221">
        <v>6.992</v>
      </c>
      <c r="I276" s="222"/>
      <c r="J276" s="218"/>
      <c r="K276" s="218"/>
      <c r="L276" s="223"/>
      <c r="M276" s="224"/>
      <c r="N276" s="225"/>
      <c r="O276" s="225"/>
      <c r="P276" s="225"/>
      <c r="Q276" s="225"/>
      <c r="R276" s="225"/>
      <c r="S276" s="225"/>
      <c r="T276" s="226"/>
      <c r="AT276" s="227" t="s">
        <v>155</v>
      </c>
      <c r="AU276" s="227" t="s">
        <v>88</v>
      </c>
      <c r="AV276" s="14" t="s">
        <v>153</v>
      </c>
      <c r="AW276" s="14" t="s">
        <v>35</v>
      </c>
      <c r="AX276" s="14" t="s">
        <v>86</v>
      </c>
      <c r="AY276" s="227" t="s">
        <v>146</v>
      </c>
    </row>
    <row r="277" spans="1:65" s="2" customFormat="1" ht="16.5" customHeight="1">
      <c r="A277" s="34"/>
      <c r="B277" s="35"/>
      <c r="C277" s="238" t="s">
        <v>350</v>
      </c>
      <c r="D277" s="238" t="s">
        <v>266</v>
      </c>
      <c r="E277" s="239" t="s">
        <v>1292</v>
      </c>
      <c r="F277" s="240" t="s">
        <v>1293</v>
      </c>
      <c r="G277" s="241" t="s">
        <v>163</v>
      </c>
      <c r="H277" s="242">
        <v>6.992</v>
      </c>
      <c r="I277" s="243"/>
      <c r="J277" s="244">
        <f>ROUND(I277*H277,2)</f>
        <v>0</v>
      </c>
      <c r="K277" s="245"/>
      <c r="L277" s="246"/>
      <c r="M277" s="247" t="s">
        <v>1</v>
      </c>
      <c r="N277" s="248" t="s">
        <v>43</v>
      </c>
      <c r="O277" s="71"/>
      <c r="P277" s="197">
        <f>O277*H277</f>
        <v>0</v>
      </c>
      <c r="Q277" s="197">
        <v>0</v>
      </c>
      <c r="R277" s="197">
        <f>Q277*H277</f>
        <v>0</v>
      </c>
      <c r="S277" s="197">
        <v>0</v>
      </c>
      <c r="T277" s="198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9" t="s">
        <v>256</v>
      </c>
      <c r="AT277" s="199" t="s">
        <v>266</v>
      </c>
      <c r="AU277" s="199" t="s">
        <v>88</v>
      </c>
      <c r="AY277" s="17" t="s">
        <v>146</v>
      </c>
      <c r="BE277" s="200">
        <f>IF(N277="základní",J277,0)</f>
        <v>0</v>
      </c>
      <c r="BF277" s="200">
        <f>IF(N277="snížená",J277,0)</f>
        <v>0</v>
      </c>
      <c r="BG277" s="200">
        <f>IF(N277="zákl. přenesená",J277,0)</f>
        <v>0</v>
      </c>
      <c r="BH277" s="200">
        <f>IF(N277="sníž. přenesená",J277,0)</f>
        <v>0</v>
      </c>
      <c r="BI277" s="200">
        <f>IF(N277="nulová",J277,0)</f>
        <v>0</v>
      </c>
      <c r="BJ277" s="17" t="s">
        <v>86</v>
      </c>
      <c r="BK277" s="200">
        <f>ROUND(I277*H277,2)</f>
        <v>0</v>
      </c>
      <c r="BL277" s="17" t="s">
        <v>197</v>
      </c>
      <c r="BM277" s="199" t="s">
        <v>353</v>
      </c>
    </row>
    <row r="278" spans="1:65" s="2" customFormat="1">
      <c r="A278" s="34"/>
      <c r="B278" s="35"/>
      <c r="C278" s="36"/>
      <c r="D278" s="201" t="s">
        <v>154</v>
      </c>
      <c r="E278" s="36"/>
      <c r="F278" s="202" t="s">
        <v>1293</v>
      </c>
      <c r="G278" s="36"/>
      <c r="H278" s="36"/>
      <c r="I278" s="203"/>
      <c r="J278" s="36"/>
      <c r="K278" s="36"/>
      <c r="L278" s="39"/>
      <c r="M278" s="204"/>
      <c r="N278" s="205"/>
      <c r="O278" s="71"/>
      <c r="P278" s="71"/>
      <c r="Q278" s="71"/>
      <c r="R278" s="71"/>
      <c r="S278" s="71"/>
      <c r="T278" s="72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154</v>
      </c>
      <c r="AU278" s="17" t="s">
        <v>88</v>
      </c>
    </row>
    <row r="279" spans="1:65" s="2" customFormat="1" ht="24.2" customHeight="1">
      <c r="A279" s="34"/>
      <c r="B279" s="35"/>
      <c r="C279" s="187" t="s">
        <v>269</v>
      </c>
      <c r="D279" s="187" t="s">
        <v>149</v>
      </c>
      <c r="E279" s="188" t="s">
        <v>1294</v>
      </c>
      <c r="F279" s="189" t="s">
        <v>1295</v>
      </c>
      <c r="G279" s="190" t="s">
        <v>205</v>
      </c>
      <c r="H279" s="191">
        <v>6.7000000000000004E-2</v>
      </c>
      <c r="I279" s="192"/>
      <c r="J279" s="193">
        <f>ROUND(I279*H279,2)</f>
        <v>0</v>
      </c>
      <c r="K279" s="194"/>
      <c r="L279" s="39"/>
      <c r="M279" s="195" t="s">
        <v>1</v>
      </c>
      <c r="N279" s="196" t="s">
        <v>43</v>
      </c>
      <c r="O279" s="71"/>
      <c r="P279" s="197">
        <f>O279*H279</f>
        <v>0</v>
      </c>
      <c r="Q279" s="197">
        <v>0</v>
      </c>
      <c r="R279" s="197">
        <f>Q279*H279</f>
        <v>0</v>
      </c>
      <c r="S279" s="197">
        <v>0</v>
      </c>
      <c r="T279" s="198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9" t="s">
        <v>197</v>
      </c>
      <c r="AT279" s="199" t="s">
        <v>149</v>
      </c>
      <c r="AU279" s="199" t="s">
        <v>88</v>
      </c>
      <c r="AY279" s="17" t="s">
        <v>146</v>
      </c>
      <c r="BE279" s="200">
        <f>IF(N279="základní",J279,0)</f>
        <v>0</v>
      </c>
      <c r="BF279" s="200">
        <f>IF(N279="snížená",J279,0)</f>
        <v>0</v>
      </c>
      <c r="BG279" s="200">
        <f>IF(N279="zákl. přenesená",J279,0)</f>
        <v>0</v>
      </c>
      <c r="BH279" s="200">
        <f>IF(N279="sníž. přenesená",J279,0)</f>
        <v>0</v>
      </c>
      <c r="BI279" s="200">
        <f>IF(N279="nulová",J279,0)</f>
        <v>0</v>
      </c>
      <c r="BJ279" s="17" t="s">
        <v>86</v>
      </c>
      <c r="BK279" s="200">
        <f>ROUND(I279*H279,2)</f>
        <v>0</v>
      </c>
      <c r="BL279" s="17" t="s">
        <v>197</v>
      </c>
      <c r="BM279" s="199" t="s">
        <v>364</v>
      </c>
    </row>
    <row r="280" spans="1:65" s="2" customFormat="1" ht="19.5">
      <c r="A280" s="34"/>
      <c r="B280" s="35"/>
      <c r="C280" s="36"/>
      <c r="D280" s="201" t="s">
        <v>154</v>
      </c>
      <c r="E280" s="36"/>
      <c r="F280" s="202" t="s">
        <v>1295</v>
      </c>
      <c r="G280" s="36"/>
      <c r="H280" s="36"/>
      <c r="I280" s="203"/>
      <c r="J280" s="36"/>
      <c r="K280" s="36"/>
      <c r="L280" s="39"/>
      <c r="M280" s="204"/>
      <c r="N280" s="205"/>
      <c r="O280" s="71"/>
      <c r="P280" s="71"/>
      <c r="Q280" s="71"/>
      <c r="R280" s="71"/>
      <c r="S280" s="71"/>
      <c r="T280" s="72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7" t="s">
        <v>154</v>
      </c>
      <c r="AU280" s="17" t="s">
        <v>88</v>
      </c>
    </row>
    <row r="281" spans="1:65" s="2" customFormat="1" ht="24.2" customHeight="1">
      <c r="A281" s="34"/>
      <c r="B281" s="35"/>
      <c r="C281" s="187" t="s">
        <v>365</v>
      </c>
      <c r="D281" s="187" t="s">
        <v>149</v>
      </c>
      <c r="E281" s="188" t="s">
        <v>1296</v>
      </c>
      <c r="F281" s="189" t="s">
        <v>1297</v>
      </c>
      <c r="G281" s="190" t="s">
        <v>205</v>
      </c>
      <c r="H281" s="191">
        <v>6.7000000000000004E-2</v>
      </c>
      <c r="I281" s="192"/>
      <c r="J281" s="193">
        <f>ROUND(I281*H281,2)</f>
        <v>0</v>
      </c>
      <c r="K281" s="194"/>
      <c r="L281" s="39"/>
      <c r="M281" s="195" t="s">
        <v>1</v>
      </c>
      <c r="N281" s="196" t="s">
        <v>43</v>
      </c>
      <c r="O281" s="71"/>
      <c r="P281" s="197">
        <f>O281*H281</f>
        <v>0</v>
      </c>
      <c r="Q281" s="197">
        <v>0</v>
      </c>
      <c r="R281" s="197">
        <f>Q281*H281</f>
        <v>0</v>
      </c>
      <c r="S281" s="197">
        <v>0</v>
      </c>
      <c r="T281" s="19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9" t="s">
        <v>197</v>
      </c>
      <c r="AT281" s="199" t="s">
        <v>149</v>
      </c>
      <c r="AU281" s="199" t="s">
        <v>88</v>
      </c>
      <c r="AY281" s="17" t="s">
        <v>146</v>
      </c>
      <c r="BE281" s="200">
        <f>IF(N281="základní",J281,0)</f>
        <v>0</v>
      </c>
      <c r="BF281" s="200">
        <f>IF(N281="snížená",J281,0)</f>
        <v>0</v>
      </c>
      <c r="BG281" s="200">
        <f>IF(N281="zákl. přenesená",J281,0)</f>
        <v>0</v>
      </c>
      <c r="BH281" s="200">
        <f>IF(N281="sníž. přenesená",J281,0)</f>
        <v>0</v>
      </c>
      <c r="BI281" s="200">
        <f>IF(N281="nulová",J281,0)</f>
        <v>0</v>
      </c>
      <c r="BJ281" s="17" t="s">
        <v>86</v>
      </c>
      <c r="BK281" s="200">
        <f>ROUND(I281*H281,2)</f>
        <v>0</v>
      </c>
      <c r="BL281" s="17" t="s">
        <v>197</v>
      </c>
      <c r="BM281" s="199" t="s">
        <v>368</v>
      </c>
    </row>
    <row r="282" spans="1:65" s="2" customFormat="1" ht="19.5">
      <c r="A282" s="34"/>
      <c r="B282" s="35"/>
      <c r="C282" s="36"/>
      <c r="D282" s="201" t="s">
        <v>154</v>
      </c>
      <c r="E282" s="36"/>
      <c r="F282" s="202" t="s">
        <v>1297</v>
      </c>
      <c r="G282" s="36"/>
      <c r="H282" s="36"/>
      <c r="I282" s="203"/>
      <c r="J282" s="36"/>
      <c r="K282" s="36"/>
      <c r="L282" s="39"/>
      <c r="M282" s="204"/>
      <c r="N282" s="205"/>
      <c r="O282" s="71"/>
      <c r="P282" s="71"/>
      <c r="Q282" s="71"/>
      <c r="R282" s="71"/>
      <c r="S282" s="71"/>
      <c r="T282" s="72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154</v>
      </c>
      <c r="AU282" s="17" t="s">
        <v>88</v>
      </c>
    </row>
    <row r="283" spans="1:65" s="12" customFormat="1" ht="25.9" customHeight="1">
      <c r="B283" s="171"/>
      <c r="C283" s="172"/>
      <c r="D283" s="173" t="s">
        <v>77</v>
      </c>
      <c r="E283" s="174" t="s">
        <v>950</v>
      </c>
      <c r="F283" s="174" t="s">
        <v>951</v>
      </c>
      <c r="G283" s="172"/>
      <c r="H283" s="172"/>
      <c r="I283" s="175"/>
      <c r="J283" s="176">
        <f>BK283</f>
        <v>0</v>
      </c>
      <c r="K283" s="172"/>
      <c r="L283" s="177"/>
      <c r="M283" s="178"/>
      <c r="N283" s="179"/>
      <c r="O283" s="179"/>
      <c r="P283" s="180">
        <f>P284+P287+P290+P293+P296</f>
        <v>0</v>
      </c>
      <c r="Q283" s="179"/>
      <c r="R283" s="180">
        <f>R284+R287+R290+R293+R296</f>
        <v>0</v>
      </c>
      <c r="S283" s="179"/>
      <c r="T283" s="181">
        <f>T284+T287+T290+T293+T296</f>
        <v>0</v>
      </c>
      <c r="AR283" s="182" t="s">
        <v>177</v>
      </c>
      <c r="AT283" s="183" t="s">
        <v>77</v>
      </c>
      <c r="AU283" s="183" t="s">
        <v>78</v>
      </c>
      <c r="AY283" s="182" t="s">
        <v>146</v>
      </c>
      <c r="BK283" s="184">
        <f>BK284+BK287+BK290+BK293+BK296</f>
        <v>0</v>
      </c>
    </row>
    <row r="284" spans="1:65" s="12" customFormat="1" ht="22.9" customHeight="1">
      <c r="B284" s="171"/>
      <c r="C284" s="172"/>
      <c r="D284" s="173" t="s">
        <v>77</v>
      </c>
      <c r="E284" s="185" t="s">
        <v>959</v>
      </c>
      <c r="F284" s="185" t="s">
        <v>960</v>
      </c>
      <c r="G284" s="172"/>
      <c r="H284" s="172"/>
      <c r="I284" s="175"/>
      <c r="J284" s="186">
        <f>BK284</f>
        <v>0</v>
      </c>
      <c r="K284" s="172"/>
      <c r="L284" s="177"/>
      <c r="M284" s="178"/>
      <c r="N284" s="179"/>
      <c r="O284" s="179"/>
      <c r="P284" s="180">
        <f>SUM(P285:P286)</f>
        <v>0</v>
      </c>
      <c r="Q284" s="179"/>
      <c r="R284" s="180">
        <f>SUM(R285:R286)</f>
        <v>0</v>
      </c>
      <c r="S284" s="179"/>
      <c r="T284" s="181">
        <f>SUM(T285:T286)</f>
        <v>0</v>
      </c>
      <c r="AR284" s="182" t="s">
        <v>177</v>
      </c>
      <c r="AT284" s="183" t="s">
        <v>77</v>
      </c>
      <c r="AU284" s="183" t="s">
        <v>86</v>
      </c>
      <c r="AY284" s="182" t="s">
        <v>146</v>
      </c>
      <c r="BK284" s="184">
        <f>SUM(BK285:BK286)</f>
        <v>0</v>
      </c>
    </row>
    <row r="285" spans="1:65" s="2" customFormat="1" ht="16.5" customHeight="1">
      <c r="A285" s="34"/>
      <c r="B285" s="35"/>
      <c r="C285" s="187" t="s">
        <v>274</v>
      </c>
      <c r="D285" s="187" t="s">
        <v>149</v>
      </c>
      <c r="E285" s="188" t="s">
        <v>962</v>
      </c>
      <c r="F285" s="189" t="s">
        <v>960</v>
      </c>
      <c r="G285" s="190" t="s">
        <v>956</v>
      </c>
      <c r="H285" s="191">
        <v>1</v>
      </c>
      <c r="I285" s="192"/>
      <c r="J285" s="193">
        <f>ROUND(I285*H285,2)</f>
        <v>0</v>
      </c>
      <c r="K285" s="194"/>
      <c r="L285" s="39"/>
      <c r="M285" s="195" t="s">
        <v>1</v>
      </c>
      <c r="N285" s="196" t="s">
        <v>43</v>
      </c>
      <c r="O285" s="71"/>
      <c r="P285" s="197">
        <f>O285*H285</f>
        <v>0</v>
      </c>
      <c r="Q285" s="197">
        <v>0</v>
      </c>
      <c r="R285" s="197">
        <f>Q285*H285</f>
        <v>0</v>
      </c>
      <c r="S285" s="197">
        <v>0</v>
      </c>
      <c r="T285" s="198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9" t="s">
        <v>153</v>
      </c>
      <c r="AT285" s="199" t="s">
        <v>149</v>
      </c>
      <c r="AU285" s="199" t="s">
        <v>88</v>
      </c>
      <c r="AY285" s="17" t="s">
        <v>146</v>
      </c>
      <c r="BE285" s="200">
        <f>IF(N285="základní",J285,0)</f>
        <v>0</v>
      </c>
      <c r="BF285" s="200">
        <f>IF(N285="snížená",J285,0)</f>
        <v>0</v>
      </c>
      <c r="BG285" s="200">
        <f>IF(N285="zákl. přenesená",J285,0)</f>
        <v>0</v>
      </c>
      <c r="BH285" s="200">
        <f>IF(N285="sníž. přenesená",J285,0)</f>
        <v>0</v>
      </c>
      <c r="BI285" s="200">
        <f>IF(N285="nulová",J285,0)</f>
        <v>0</v>
      </c>
      <c r="BJ285" s="17" t="s">
        <v>86</v>
      </c>
      <c r="BK285" s="200">
        <f>ROUND(I285*H285,2)</f>
        <v>0</v>
      </c>
      <c r="BL285" s="17" t="s">
        <v>153</v>
      </c>
      <c r="BM285" s="199" t="s">
        <v>372</v>
      </c>
    </row>
    <row r="286" spans="1:65" s="2" customFormat="1">
      <c r="A286" s="34"/>
      <c r="B286" s="35"/>
      <c r="C286" s="36"/>
      <c r="D286" s="201" t="s">
        <v>154</v>
      </c>
      <c r="E286" s="36"/>
      <c r="F286" s="202" t="s">
        <v>960</v>
      </c>
      <c r="G286" s="36"/>
      <c r="H286" s="36"/>
      <c r="I286" s="203"/>
      <c r="J286" s="36"/>
      <c r="K286" s="36"/>
      <c r="L286" s="39"/>
      <c r="M286" s="204"/>
      <c r="N286" s="205"/>
      <c r="O286" s="71"/>
      <c r="P286" s="71"/>
      <c r="Q286" s="71"/>
      <c r="R286" s="71"/>
      <c r="S286" s="71"/>
      <c r="T286" s="72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154</v>
      </c>
      <c r="AU286" s="17" t="s">
        <v>88</v>
      </c>
    </row>
    <row r="287" spans="1:65" s="12" customFormat="1" ht="22.9" customHeight="1">
      <c r="B287" s="171"/>
      <c r="C287" s="172"/>
      <c r="D287" s="173" t="s">
        <v>77</v>
      </c>
      <c r="E287" s="185" t="s">
        <v>964</v>
      </c>
      <c r="F287" s="185" t="s">
        <v>965</v>
      </c>
      <c r="G287" s="172"/>
      <c r="H287" s="172"/>
      <c r="I287" s="175"/>
      <c r="J287" s="186">
        <f>BK287</f>
        <v>0</v>
      </c>
      <c r="K287" s="172"/>
      <c r="L287" s="177"/>
      <c r="M287" s="178"/>
      <c r="N287" s="179"/>
      <c r="O287" s="179"/>
      <c r="P287" s="180">
        <f>SUM(P288:P289)</f>
        <v>0</v>
      </c>
      <c r="Q287" s="179"/>
      <c r="R287" s="180">
        <f>SUM(R288:R289)</f>
        <v>0</v>
      </c>
      <c r="S287" s="179"/>
      <c r="T287" s="181">
        <f>SUM(T288:T289)</f>
        <v>0</v>
      </c>
      <c r="AR287" s="182" t="s">
        <v>177</v>
      </c>
      <c r="AT287" s="183" t="s">
        <v>77</v>
      </c>
      <c r="AU287" s="183" t="s">
        <v>86</v>
      </c>
      <c r="AY287" s="182" t="s">
        <v>146</v>
      </c>
      <c r="BK287" s="184">
        <f>SUM(BK288:BK289)</f>
        <v>0</v>
      </c>
    </row>
    <row r="288" spans="1:65" s="2" customFormat="1" ht="16.5" customHeight="1">
      <c r="A288" s="34"/>
      <c r="B288" s="35"/>
      <c r="C288" s="187" t="s">
        <v>377</v>
      </c>
      <c r="D288" s="187" t="s">
        <v>149</v>
      </c>
      <c r="E288" s="188" t="s">
        <v>966</v>
      </c>
      <c r="F288" s="189" t="s">
        <v>967</v>
      </c>
      <c r="G288" s="190" t="s">
        <v>956</v>
      </c>
      <c r="H288" s="191">
        <v>1</v>
      </c>
      <c r="I288" s="192"/>
      <c r="J288" s="193">
        <f>ROUND(I288*H288,2)</f>
        <v>0</v>
      </c>
      <c r="K288" s="194"/>
      <c r="L288" s="39"/>
      <c r="M288" s="195" t="s">
        <v>1</v>
      </c>
      <c r="N288" s="196" t="s">
        <v>43</v>
      </c>
      <c r="O288" s="71"/>
      <c r="P288" s="197">
        <f>O288*H288</f>
        <v>0</v>
      </c>
      <c r="Q288" s="197">
        <v>0</v>
      </c>
      <c r="R288" s="197">
        <f>Q288*H288</f>
        <v>0</v>
      </c>
      <c r="S288" s="197">
        <v>0</v>
      </c>
      <c r="T288" s="198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9" t="s">
        <v>153</v>
      </c>
      <c r="AT288" s="199" t="s">
        <v>149</v>
      </c>
      <c r="AU288" s="199" t="s">
        <v>88</v>
      </c>
      <c r="AY288" s="17" t="s">
        <v>146</v>
      </c>
      <c r="BE288" s="200">
        <f>IF(N288="základní",J288,0)</f>
        <v>0</v>
      </c>
      <c r="BF288" s="200">
        <f>IF(N288="snížená",J288,0)</f>
        <v>0</v>
      </c>
      <c r="BG288" s="200">
        <f>IF(N288="zákl. přenesená",J288,0)</f>
        <v>0</v>
      </c>
      <c r="BH288" s="200">
        <f>IF(N288="sníž. přenesená",J288,0)</f>
        <v>0</v>
      </c>
      <c r="BI288" s="200">
        <f>IF(N288="nulová",J288,0)</f>
        <v>0</v>
      </c>
      <c r="BJ288" s="17" t="s">
        <v>86</v>
      </c>
      <c r="BK288" s="200">
        <f>ROUND(I288*H288,2)</f>
        <v>0</v>
      </c>
      <c r="BL288" s="17" t="s">
        <v>153</v>
      </c>
      <c r="BM288" s="199" t="s">
        <v>380</v>
      </c>
    </row>
    <row r="289" spans="1:65" s="2" customFormat="1">
      <c r="A289" s="34"/>
      <c r="B289" s="35"/>
      <c r="C289" s="36"/>
      <c r="D289" s="201" t="s">
        <v>154</v>
      </c>
      <c r="E289" s="36"/>
      <c r="F289" s="202" t="s">
        <v>967</v>
      </c>
      <c r="G289" s="36"/>
      <c r="H289" s="36"/>
      <c r="I289" s="203"/>
      <c r="J289" s="36"/>
      <c r="K289" s="36"/>
      <c r="L289" s="39"/>
      <c r="M289" s="204"/>
      <c r="N289" s="205"/>
      <c r="O289" s="71"/>
      <c r="P289" s="71"/>
      <c r="Q289" s="71"/>
      <c r="R289" s="71"/>
      <c r="S289" s="71"/>
      <c r="T289" s="72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7" t="s">
        <v>154</v>
      </c>
      <c r="AU289" s="17" t="s">
        <v>88</v>
      </c>
    </row>
    <row r="290" spans="1:65" s="12" customFormat="1" ht="22.9" customHeight="1">
      <c r="B290" s="171"/>
      <c r="C290" s="172"/>
      <c r="D290" s="173" t="s">
        <v>77</v>
      </c>
      <c r="E290" s="185" t="s">
        <v>1298</v>
      </c>
      <c r="F290" s="185" t="s">
        <v>1299</v>
      </c>
      <c r="G290" s="172"/>
      <c r="H290" s="172"/>
      <c r="I290" s="175"/>
      <c r="J290" s="186">
        <f>BK290</f>
        <v>0</v>
      </c>
      <c r="K290" s="172"/>
      <c r="L290" s="177"/>
      <c r="M290" s="178"/>
      <c r="N290" s="179"/>
      <c r="O290" s="179"/>
      <c r="P290" s="180">
        <f>SUM(P291:P292)</f>
        <v>0</v>
      </c>
      <c r="Q290" s="179"/>
      <c r="R290" s="180">
        <f>SUM(R291:R292)</f>
        <v>0</v>
      </c>
      <c r="S290" s="179"/>
      <c r="T290" s="181">
        <f>SUM(T291:T292)</f>
        <v>0</v>
      </c>
      <c r="AR290" s="182" t="s">
        <v>177</v>
      </c>
      <c r="AT290" s="183" t="s">
        <v>77</v>
      </c>
      <c r="AU290" s="183" t="s">
        <v>86</v>
      </c>
      <c r="AY290" s="182" t="s">
        <v>146</v>
      </c>
      <c r="BK290" s="184">
        <f>SUM(BK291:BK292)</f>
        <v>0</v>
      </c>
    </row>
    <row r="291" spans="1:65" s="2" customFormat="1" ht="16.5" customHeight="1">
      <c r="A291" s="34"/>
      <c r="B291" s="35"/>
      <c r="C291" s="187" t="s">
        <v>277</v>
      </c>
      <c r="D291" s="187" t="s">
        <v>149</v>
      </c>
      <c r="E291" s="188" t="s">
        <v>1300</v>
      </c>
      <c r="F291" s="189" t="s">
        <v>1301</v>
      </c>
      <c r="G291" s="190" t="s">
        <v>956</v>
      </c>
      <c r="H291" s="191">
        <v>1</v>
      </c>
      <c r="I291" s="192"/>
      <c r="J291" s="193">
        <f>ROUND(I291*H291,2)</f>
        <v>0</v>
      </c>
      <c r="K291" s="194"/>
      <c r="L291" s="39"/>
      <c r="M291" s="195" t="s">
        <v>1</v>
      </c>
      <c r="N291" s="196" t="s">
        <v>43</v>
      </c>
      <c r="O291" s="71"/>
      <c r="P291" s="197">
        <f>O291*H291</f>
        <v>0</v>
      </c>
      <c r="Q291" s="197">
        <v>0</v>
      </c>
      <c r="R291" s="197">
        <f>Q291*H291</f>
        <v>0</v>
      </c>
      <c r="S291" s="197">
        <v>0</v>
      </c>
      <c r="T291" s="198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9" t="s">
        <v>153</v>
      </c>
      <c r="AT291" s="199" t="s">
        <v>149</v>
      </c>
      <c r="AU291" s="199" t="s">
        <v>88</v>
      </c>
      <c r="AY291" s="17" t="s">
        <v>146</v>
      </c>
      <c r="BE291" s="200">
        <f>IF(N291="základní",J291,0)</f>
        <v>0</v>
      </c>
      <c r="BF291" s="200">
        <f>IF(N291="snížená",J291,0)</f>
        <v>0</v>
      </c>
      <c r="BG291" s="200">
        <f>IF(N291="zákl. přenesená",J291,0)</f>
        <v>0</v>
      </c>
      <c r="BH291" s="200">
        <f>IF(N291="sníž. přenesená",J291,0)</f>
        <v>0</v>
      </c>
      <c r="BI291" s="200">
        <f>IF(N291="nulová",J291,0)</f>
        <v>0</v>
      </c>
      <c r="BJ291" s="17" t="s">
        <v>86</v>
      </c>
      <c r="BK291" s="200">
        <f>ROUND(I291*H291,2)</f>
        <v>0</v>
      </c>
      <c r="BL291" s="17" t="s">
        <v>153</v>
      </c>
      <c r="BM291" s="199" t="s">
        <v>383</v>
      </c>
    </row>
    <row r="292" spans="1:65" s="2" customFormat="1">
      <c r="A292" s="34"/>
      <c r="B292" s="35"/>
      <c r="C292" s="36"/>
      <c r="D292" s="201" t="s">
        <v>154</v>
      </c>
      <c r="E292" s="36"/>
      <c r="F292" s="202" t="s">
        <v>1301</v>
      </c>
      <c r="G292" s="36"/>
      <c r="H292" s="36"/>
      <c r="I292" s="203"/>
      <c r="J292" s="36"/>
      <c r="K292" s="36"/>
      <c r="L292" s="39"/>
      <c r="M292" s="204"/>
      <c r="N292" s="205"/>
      <c r="O292" s="71"/>
      <c r="P292" s="71"/>
      <c r="Q292" s="71"/>
      <c r="R292" s="71"/>
      <c r="S292" s="71"/>
      <c r="T292" s="72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7" t="s">
        <v>154</v>
      </c>
      <c r="AU292" s="17" t="s">
        <v>88</v>
      </c>
    </row>
    <row r="293" spans="1:65" s="12" customFormat="1" ht="22.9" customHeight="1">
      <c r="B293" s="171"/>
      <c r="C293" s="172"/>
      <c r="D293" s="173" t="s">
        <v>77</v>
      </c>
      <c r="E293" s="185" t="s">
        <v>969</v>
      </c>
      <c r="F293" s="185" t="s">
        <v>970</v>
      </c>
      <c r="G293" s="172"/>
      <c r="H293" s="172"/>
      <c r="I293" s="175"/>
      <c r="J293" s="186">
        <f>BK293</f>
        <v>0</v>
      </c>
      <c r="K293" s="172"/>
      <c r="L293" s="177"/>
      <c r="M293" s="178"/>
      <c r="N293" s="179"/>
      <c r="O293" s="179"/>
      <c r="P293" s="180">
        <f>SUM(P294:P295)</f>
        <v>0</v>
      </c>
      <c r="Q293" s="179"/>
      <c r="R293" s="180">
        <f>SUM(R294:R295)</f>
        <v>0</v>
      </c>
      <c r="S293" s="179"/>
      <c r="T293" s="181">
        <f>SUM(T294:T295)</f>
        <v>0</v>
      </c>
      <c r="AR293" s="182" t="s">
        <v>177</v>
      </c>
      <c r="AT293" s="183" t="s">
        <v>77</v>
      </c>
      <c r="AU293" s="183" t="s">
        <v>86</v>
      </c>
      <c r="AY293" s="182" t="s">
        <v>146</v>
      </c>
      <c r="BK293" s="184">
        <f>SUM(BK294:BK295)</f>
        <v>0</v>
      </c>
    </row>
    <row r="294" spans="1:65" s="2" customFormat="1" ht="16.5" customHeight="1">
      <c r="A294" s="34"/>
      <c r="B294" s="35"/>
      <c r="C294" s="187" t="s">
        <v>386</v>
      </c>
      <c r="D294" s="187" t="s">
        <v>149</v>
      </c>
      <c r="E294" s="188" t="s">
        <v>972</v>
      </c>
      <c r="F294" s="189" t="s">
        <v>970</v>
      </c>
      <c r="G294" s="190" t="s">
        <v>956</v>
      </c>
      <c r="H294" s="191">
        <v>1</v>
      </c>
      <c r="I294" s="192"/>
      <c r="J294" s="193">
        <f>ROUND(I294*H294,2)</f>
        <v>0</v>
      </c>
      <c r="K294" s="194"/>
      <c r="L294" s="39"/>
      <c r="M294" s="195" t="s">
        <v>1</v>
      </c>
      <c r="N294" s="196" t="s">
        <v>43</v>
      </c>
      <c r="O294" s="71"/>
      <c r="P294" s="197">
        <f>O294*H294</f>
        <v>0</v>
      </c>
      <c r="Q294" s="197">
        <v>0</v>
      </c>
      <c r="R294" s="197">
        <f>Q294*H294</f>
        <v>0</v>
      </c>
      <c r="S294" s="197">
        <v>0</v>
      </c>
      <c r="T294" s="198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99" t="s">
        <v>153</v>
      </c>
      <c r="AT294" s="199" t="s">
        <v>149</v>
      </c>
      <c r="AU294" s="199" t="s">
        <v>88</v>
      </c>
      <c r="AY294" s="17" t="s">
        <v>146</v>
      </c>
      <c r="BE294" s="200">
        <f>IF(N294="základní",J294,0)</f>
        <v>0</v>
      </c>
      <c r="BF294" s="200">
        <f>IF(N294="snížená",J294,0)</f>
        <v>0</v>
      </c>
      <c r="BG294" s="200">
        <f>IF(N294="zákl. přenesená",J294,0)</f>
        <v>0</v>
      </c>
      <c r="BH294" s="200">
        <f>IF(N294="sníž. přenesená",J294,0)</f>
        <v>0</v>
      </c>
      <c r="BI294" s="200">
        <f>IF(N294="nulová",J294,0)</f>
        <v>0</v>
      </c>
      <c r="BJ294" s="17" t="s">
        <v>86</v>
      </c>
      <c r="BK294" s="200">
        <f>ROUND(I294*H294,2)</f>
        <v>0</v>
      </c>
      <c r="BL294" s="17" t="s">
        <v>153</v>
      </c>
      <c r="BM294" s="199" t="s">
        <v>389</v>
      </c>
    </row>
    <row r="295" spans="1:65" s="2" customFormat="1">
      <c r="A295" s="34"/>
      <c r="B295" s="35"/>
      <c r="C295" s="36"/>
      <c r="D295" s="201" t="s">
        <v>154</v>
      </c>
      <c r="E295" s="36"/>
      <c r="F295" s="202" t="s">
        <v>970</v>
      </c>
      <c r="G295" s="36"/>
      <c r="H295" s="36"/>
      <c r="I295" s="203"/>
      <c r="J295" s="36"/>
      <c r="K295" s="36"/>
      <c r="L295" s="39"/>
      <c r="M295" s="204"/>
      <c r="N295" s="205"/>
      <c r="O295" s="71"/>
      <c r="P295" s="71"/>
      <c r="Q295" s="71"/>
      <c r="R295" s="71"/>
      <c r="S295" s="71"/>
      <c r="T295" s="72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7" t="s">
        <v>154</v>
      </c>
      <c r="AU295" s="17" t="s">
        <v>88</v>
      </c>
    </row>
    <row r="296" spans="1:65" s="12" customFormat="1" ht="22.9" customHeight="1">
      <c r="B296" s="171"/>
      <c r="C296" s="172"/>
      <c r="D296" s="173" t="s">
        <v>77</v>
      </c>
      <c r="E296" s="185" t="s">
        <v>974</v>
      </c>
      <c r="F296" s="185" t="s">
        <v>975</v>
      </c>
      <c r="G296" s="172"/>
      <c r="H296" s="172"/>
      <c r="I296" s="175"/>
      <c r="J296" s="186">
        <f>BK296</f>
        <v>0</v>
      </c>
      <c r="K296" s="172"/>
      <c r="L296" s="177"/>
      <c r="M296" s="178"/>
      <c r="N296" s="179"/>
      <c r="O296" s="179"/>
      <c r="P296" s="180">
        <f>SUM(P297:P298)</f>
        <v>0</v>
      </c>
      <c r="Q296" s="179"/>
      <c r="R296" s="180">
        <f>SUM(R297:R298)</f>
        <v>0</v>
      </c>
      <c r="S296" s="179"/>
      <c r="T296" s="181">
        <f>SUM(T297:T298)</f>
        <v>0</v>
      </c>
      <c r="AR296" s="182" t="s">
        <v>177</v>
      </c>
      <c r="AT296" s="183" t="s">
        <v>77</v>
      </c>
      <c r="AU296" s="183" t="s">
        <v>86</v>
      </c>
      <c r="AY296" s="182" t="s">
        <v>146</v>
      </c>
      <c r="BK296" s="184">
        <f>SUM(BK297:BK298)</f>
        <v>0</v>
      </c>
    </row>
    <row r="297" spans="1:65" s="2" customFormat="1" ht="16.5" customHeight="1">
      <c r="A297" s="34"/>
      <c r="B297" s="35"/>
      <c r="C297" s="187" t="s">
        <v>282</v>
      </c>
      <c r="D297" s="187" t="s">
        <v>149</v>
      </c>
      <c r="E297" s="188" t="s">
        <v>976</v>
      </c>
      <c r="F297" s="189" t="s">
        <v>975</v>
      </c>
      <c r="G297" s="190" t="s">
        <v>956</v>
      </c>
      <c r="H297" s="191">
        <v>1</v>
      </c>
      <c r="I297" s="192"/>
      <c r="J297" s="193">
        <f>ROUND(I297*H297,2)</f>
        <v>0</v>
      </c>
      <c r="K297" s="194"/>
      <c r="L297" s="39"/>
      <c r="M297" s="195" t="s">
        <v>1</v>
      </c>
      <c r="N297" s="196" t="s">
        <v>43</v>
      </c>
      <c r="O297" s="71"/>
      <c r="P297" s="197">
        <f>O297*H297</f>
        <v>0</v>
      </c>
      <c r="Q297" s="197">
        <v>0</v>
      </c>
      <c r="R297" s="197">
        <f>Q297*H297</f>
        <v>0</v>
      </c>
      <c r="S297" s="197">
        <v>0</v>
      </c>
      <c r="T297" s="19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99" t="s">
        <v>153</v>
      </c>
      <c r="AT297" s="199" t="s">
        <v>149</v>
      </c>
      <c r="AU297" s="199" t="s">
        <v>88</v>
      </c>
      <c r="AY297" s="17" t="s">
        <v>146</v>
      </c>
      <c r="BE297" s="200">
        <f>IF(N297="základní",J297,0)</f>
        <v>0</v>
      </c>
      <c r="BF297" s="200">
        <f>IF(N297="snížená",J297,0)</f>
        <v>0</v>
      </c>
      <c r="BG297" s="200">
        <f>IF(N297="zákl. přenesená",J297,0)</f>
        <v>0</v>
      </c>
      <c r="BH297" s="200">
        <f>IF(N297="sníž. přenesená",J297,0)</f>
        <v>0</v>
      </c>
      <c r="BI297" s="200">
        <f>IF(N297="nulová",J297,0)</f>
        <v>0</v>
      </c>
      <c r="BJ297" s="17" t="s">
        <v>86</v>
      </c>
      <c r="BK297" s="200">
        <f>ROUND(I297*H297,2)</f>
        <v>0</v>
      </c>
      <c r="BL297" s="17" t="s">
        <v>153</v>
      </c>
      <c r="BM297" s="199" t="s">
        <v>393</v>
      </c>
    </row>
    <row r="298" spans="1:65" s="2" customFormat="1">
      <c r="A298" s="34"/>
      <c r="B298" s="35"/>
      <c r="C298" s="36"/>
      <c r="D298" s="201" t="s">
        <v>154</v>
      </c>
      <c r="E298" s="36"/>
      <c r="F298" s="202" t="s">
        <v>975</v>
      </c>
      <c r="G298" s="36"/>
      <c r="H298" s="36"/>
      <c r="I298" s="203"/>
      <c r="J298" s="36"/>
      <c r="K298" s="36"/>
      <c r="L298" s="39"/>
      <c r="M298" s="250"/>
      <c r="N298" s="251"/>
      <c r="O298" s="252"/>
      <c r="P298" s="252"/>
      <c r="Q298" s="252"/>
      <c r="R298" s="252"/>
      <c r="S298" s="252"/>
      <c r="T298" s="253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154</v>
      </c>
      <c r="AU298" s="17" t="s">
        <v>88</v>
      </c>
    </row>
    <row r="299" spans="1:65" s="2" customFormat="1" ht="6.95" customHeight="1">
      <c r="A299" s="34"/>
      <c r="B299" s="54"/>
      <c r="C299" s="55"/>
      <c r="D299" s="55"/>
      <c r="E299" s="55"/>
      <c r="F299" s="55"/>
      <c r="G299" s="55"/>
      <c r="H299" s="55"/>
      <c r="I299" s="55"/>
      <c r="J299" s="55"/>
      <c r="K299" s="55"/>
      <c r="L299" s="39"/>
      <c r="M299" s="34"/>
      <c r="O299" s="34"/>
      <c r="P299" s="34"/>
      <c r="Q299" s="34"/>
      <c r="R299" s="34"/>
      <c r="S299" s="34"/>
      <c r="T299" s="34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</row>
  </sheetData>
  <sheetProtection algorithmName="SHA-512" hashValue="ff65RWG+DdVyC3WYWorjliToZ5eD2eDUc/qrbdBmz7ex4yWSsAngrf4kwUgkiFAUDdqVJ7fL5wpPmYGl1ZqeuQ==" saltValue="WEuc1NcWqS/AtSxIPH7YbQ==" spinCount="100000" sheet="1" objects="1" scenarios="1" formatColumns="0" formatRows="0" autoFilter="0"/>
  <autoFilter ref="C133:K298"/>
  <mergeCells count="9">
    <mergeCell ref="E87:H87"/>
    <mergeCell ref="E124:H124"/>
    <mergeCell ref="E126:H12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topLeftCell="A58" workbookViewId="0">
      <selection activeCell="H1" sqref="H1"/>
    </sheetView>
  </sheetViews>
  <sheetFormatPr defaultRowHeight="11.25"/>
  <cols>
    <col min="1" max="1" width="8.33203125" style="395" customWidth="1"/>
    <col min="2" max="2" width="1.6640625" style="395" customWidth="1"/>
    <col min="3" max="4" width="5" style="395" customWidth="1"/>
    <col min="5" max="5" width="11.6640625" style="395" customWidth="1"/>
    <col min="6" max="6" width="9.1640625" style="395" customWidth="1"/>
    <col min="7" max="7" width="5" style="395" customWidth="1"/>
    <col min="8" max="8" width="77.83203125" style="395" customWidth="1"/>
    <col min="9" max="10" width="20" style="395" customWidth="1"/>
    <col min="11" max="11" width="1.6640625" style="395" customWidth="1"/>
    <col min="12" max="16384" width="9.33203125" style="254"/>
  </cols>
  <sheetData>
    <row r="1" spans="1:11" ht="15" customHeight="1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</row>
    <row r="2" spans="1:11" ht="7.5" customHeight="1">
      <c r="A2" s="254"/>
      <c r="B2" s="306"/>
      <c r="C2" s="307"/>
      <c r="D2" s="307"/>
      <c r="E2" s="307"/>
      <c r="F2" s="307"/>
      <c r="G2" s="307"/>
      <c r="H2" s="307"/>
      <c r="I2" s="307"/>
      <c r="J2" s="307"/>
      <c r="K2" s="308"/>
    </row>
    <row r="3" spans="1:11" s="394" customFormat="1" ht="45" customHeight="1">
      <c r="B3" s="309"/>
      <c r="C3" s="310" t="s">
        <v>1303</v>
      </c>
      <c r="D3" s="310"/>
      <c r="E3" s="310"/>
      <c r="F3" s="310"/>
      <c r="G3" s="310"/>
      <c r="H3" s="310"/>
      <c r="I3" s="310"/>
      <c r="J3" s="310"/>
      <c r="K3" s="311"/>
    </row>
    <row r="4" spans="1:11" ht="25.5" customHeight="1">
      <c r="A4" s="254"/>
      <c r="B4" s="312"/>
      <c r="C4" s="313" t="s">
        <v>1304</v>
      </c>
      <c r="D4" s="313"/>
      <c r="E4" s="313"/>
      <c r="F4" s="313"/>
      <c r="G4" s="313"/>
      <c r="H4" s="313"/>
      <c r="I4" s="313"/>
      <c r="J4" s="313"/>
      <c r="K4" s="314"/>
    </row>
    <row r="5" spans="1:11" ht="5.25" customHeight="1">
      <c r="A5" s="254"/>
      <c r="B5" s="312"/>
      <c r="C5" s="315"/>
      <c r="D5" s="315"/>
      <c r="E5" s="315"/>
      <c r="F5" s="315"/>
      <c r="G5" s="315"/>
      <c r="H5" s="315"/>
      <c r="I5" s="315"/>
      <c r="J5" s="315"/>
      <c r="K5" s="314"/>
    </row>
    <row r="6" spans="1:11" ht="15" customHeight="1">
      <c r="A6" s="254"/>
      <c r="B6" s="312"/>
      <c r="C6" s="316" t="s">
        <v>1305</v>
      </c>
      <c r="D6" s="316"/>
      <c r="E6" s="316"/>
      <c r="F6" s="316"/>
      <c r="G6" s="316"/>
      <c r="H6" s="316"/>
      <c r="I6" s="316"/>
      <c r="J6" s="316"/>
      <c r="K6" s="314"/>
    </row>
    <row r="7" spans="1:11" ht="15" customHeight="1">
      <c r="A7" s="254"/>
      <c r="B7" s="317"/>
      <c r="C7" s="316" t="s">
        <v>1306</v>
      </c>
      <c r="D7" s="316"/>
      <c r="E7" s="316"/>
      <c r="F7" s="316"/>
      <c r="G7" s="316"/>
      <c r="H7" s="316"/>
      <c r="I7" s="316"/>
      <c r="J7" s="316"/>
      <c r="K7" s="314"/>
    </row>
    <row r="8" spans="1:11" ht="12.75" customHeight="1">
      <c r="A8" s="254"/>
      <c r="B8" s="317"/>
      <c r="C8" s="318"/>
      <c r="D8" s="318"/>
      <c r="E8" s="318"/>
      <c r="F8" s="318"/>
      <c r="G8" s="318"/>
      <c r="H8" s="318"/>
      <c r="I8" s="318"/>
      <c r="J8" s="318"/>
      <c r="K8" s="314"/>
    </row>
    <row r="9" spans="1:11" ht="15" customHeight="1">
      <c r="A9" s="254"/>
      <c r="B9" s="317"/>
      <c r="C9" s="316" t="s">
        <v>1307</v>
      </c>
      <c r="D9" s="316"/>
      <c r="E9" s="316"/>
      <c r="F9" s="316"/>
      <c r="G9" s="316"/>
      <c r="H9" s="316"/>
      <c r="I9" s="316"/>
      <c r="J9" s="316"/>
      <c r="K9" s="314"/>
    </row>
    <row r="10" spans="1:11" ht="15" customHeight="1">
      <c r="A10" s="254"/>
      <c r="B10" s="317"/>
      <c r="C10" s="318"/>
      <c r="D10" s="316" t="s">
        <v>1308</v>
      </c>
      <c r="E10" s="316"/>
      <c r="F10" s="316"/>
      <c r="G10" s="316"/>
      <c r="H10" s="316"/>
      <c r="I10" s="316"/>
      <c r="J10" s="316"/>
      <c r="K10" s="314"/>
    </row>
    <row r="11" spans="1:11" ht="15" customHeight="1">
      <c r="A11" s="254"/>
      <c r="B11" s="317"/>
      <c r="C11" s="319"/>
      <c r="D11" s="316" t="s">
        <v>1309</v>
      </c>
      <c r="E11" s="316"/>
      <c r="F11" s="316"/>
      <c r="G11" s="316"/>
      <c r="H11" s="316"/>
      <c r="I11" s="316"/>
      <c r="J11" s="316"/>
      <c r="K11" s="314"/>
    </row>
    <row r="12" spans="1:11" ht="15" customHeight="1">
      <c r="A12" s="254"/>
      <c r="B12" s="317"/>
      <c r="C12" s="319"/>
      <c r="D12" s="318"/>
      <c r="E12" s="318"/>
      <c r="F12" s="318"/>
      <c r="G12" s="318"/>
      <c r="H12" s="318"/>
      <c r="I12" s="318"/>
      <c r="J12" s="318"/>
      <c r="K12" s="314"/>
    </row>
    <row r="13" spans="1:11" ht="15" customHeight="1">
      <c r="A13" s="254"/>
      <c r="B13" s="317"/>
      <c r="C13" s="319"/>
      <c r="D13" s="320" t="s">
        <v>1310</v>
      </c>
      <c r="E13" s="318"/>
      <c r="F13" s="318"/>
      <c r="G13" s="318"/>
      <c r="H13" s="318"/>
      <c r="I13" s="318"/>
      <c r="J13" s="318"/>
      <c r="K13" s="314"/>
    </row>
    <row r="14" spans="1:11" ht="12.75" customHeight="1">
      <c r="A14" s="254"/>
      <c r="B14" s="317"/>
      <c r="C14" s="319"/>
      <c r="D14" s="319"/>
      <c r="E14" s="319"/>
      <c r="F14" s="319"/>
      <c r="G14" s="319"/>
      <c r="H14" s="319"/>
      <c r="I14" s="319"/>
      <c r="J14" s="319"/>
      <c r="K14" s="314"/>
    </row>
    <row r="15" spans="1:11" ht="15" customHeight="1">
      <c r="A15" s="254"/>
      <c r="B15" s="317"/>
      <c r="C15" s="319"/>
      <c r="D15" s="316" t="s">
        <v>1311</v>
      </c>
      <c r="E15" s="316"/>
      <c r="F15" s="316"/>
      <c r="G15" s="316"/>
      <c r="H15" s="316"/>
      <c r="I15" s="316"/>
      <c r="J15" s="316"/>
      <c r="K15" s="314"/>
    </row>
    <row r="16" spans="1:11" ht="15" customHeight="1">
      <c r="A16" s="254"/>
      <c r="B16" s="317"/>
      <c r="C16" s="319"/>
      <c r="D16" s="316" t="s">
        <v>1312</v>
      </c>
      <c r="E16" s="316"/>
      <c r="F16" s="316"/>
      <c r="G16" s="316"/>
      <c r="H16" s="316"/>
      <c r="I16" s="316"/>
      <c r="J16" s="316"/>
      <c r="K16" s="314"/>
    </row>
    <row r="17" spans="1:11" ht="15" customHeight="1">
      <c r="A17" s="254"/>
      <c r="B17" s="317"/>
      <c r="C17" s="319"/>
      <c r="D17" s="316" t="s">
        <v>1313</v>
      </c>
      <c r="E17" s="316"/>
      <c r="F17" s="316"/>
      <c r="G17" s="316"/>
      <c r="H17" s="316"/>
      <c r="I17" s="316"/>
      <c r="J17" s="316"/>
      <c r="K17" s="314"/>
    </row>
    <row r="18" spans="1:11" ht="15" customHeight="1">
      <c r="A18" s="254"/>
      <c r="B18" s="317"/>
      <c r="C18" s="319"/>
      <c r="D18" s="319"/>
      <c r="E18" s="321" t="s">
        <v>85</v>
      </c>
      <c r="F18" s="316" t="s">
        <v>1314</v>
      </c>
      <c r="G18" s="316"/>
      <c r="H18" s="316"/>
      <c r="I18" s="316"/>
      <c r="J18" s="316"/>
      <c r="K18" s="314"/>
    </row>
    <row r="19" spans="1:11" ht="15" customHeight="1">
      <c r="A19" s="254"/>
      <c r="B19" s="317"/>
      <c r="C19" s="319"/>
      <c r="D19" s="319"/>
      <c r="E19" s="321" t="s">
        <v>1315</v>
      </c>
      <c r="F19" s="316" t="s">
        <v>1316</v>
      </c>
      <c r="G19" s="316"/>
      <c r="H19" s="316"/>
      <c r="I19" s="316"/>
      <c r="J19" s="316"/>
      <c r="K19" s="314"/>
    </row>
    <row r="20" spans="1:11" ht="15" customHeight="1">
      <c r="A20" s="254"/>
      <c r="B20" s="317"/>
      <c r="C20" s="319"/>
      <c r="D20" s="319"/>
      <c r="E20" s="321" t="s">
        <v>1317</v>
      </c>
      <c r="F20" s="316" t="s">
        <v>1318</v>
      </c>
      <c r="G20" s="316"/>
      <c r="H20" s="316"/>
      <c r="I20" s="316"/>
      <c r="J20" s="316"/>
      <c r="K20" s="314"/>
    </row>
    <row r="21" spans="1:11" ht="15" customHeight="1">
      <c r="A21" s="254"/>
      <c r="B21" s="317"/>
      <c r="C21" s="319"/>
      <c r="D21" s="319"/>
      <c r="E21" s="321" t="s">
        <v>1319</v>
      </c>
      <c r="F21" s="316" t="s">
        <v>1320</v>
      </c>
      <c r="G21" s="316"/>
      <c r="H21" s="316"/>
      <c r="I21" s="316"/>
      <c r="J21" s="316"/>
      <c r="K21" s="314"/>
    </row>
    <row r="22" spans="1:11" ht="15" customHeight="1">
      <c r="A22" s="254"/>
      <c r="B22" s="317"/>
      <c r="C22" s="319"/>
      <c r="D22" s="319"/>
      <c r="E22" s="321" t="s">
        <v>1321</v>
      </c>
      <c r="F22" s="316" t="s">
        <v>1322</v>
      </c>
      <c r="G22" s="316"/>
      <c r="H22" s="316"/>
      <c r="I22" s="316"/>
      <c r="J22" s="316"/>
      <c r="K22" s="314"/>
    </row>
    <row r="23" spans="1:11" ht="15" customHeight="1">
      <c r="A23" s="254"/>
      <c r="B23" s="317"/>
      <c r="C23" s="319"/>
      <c r="D23" s="319"/>
      <c r="E23" s="321" t="s">
        <v>1323</v>
      </c>
      <c r="F23" s="316" t="s">
        <v>1324</v>
      </c>
      <c r="G23" s="316"/>
      <c r="H23" s="316"/>
      <c r="I23" s="316"/>
      <c r="J23" s="316"/>
      <c r="K23" s="314"/>
    </row>
    <row r="24" spans="1:11" ht="12.75" customHeight="1">
      <c r="A24" s="254"/>
      <c r="B24" s="317"/>
      <c r="C24" s="319"/>
      <c r="D24" s="319"/>
      <c r="E24" s="319"/>
      <c r="F24" s="319"/>
      <c r="G24" s="319"/>
      <c r="H24" s="319"/>
      <c r="I24" s="319"/>
      <c r="J24" s="319"/>
      <c r="K24" s="314"/>
    </row>
    <row r="25" spans="1:11" ht="15" customHeight="1">
      <c r="A25" s="254"/>
      <c r="B25" s="317"/>
      <c r="C25" s="316" t="s">
        <v>1325</v>
      </c>
      <c r="D25" s="316"/>
      <c r="E25" s="316"/>
      <c r="F25" s="316"/>
      <c r="G25" s="316"/>
      <c r="H25" s="316"/>
      <c r="I25" s="316"/>
      <c r="J25" s="316"/>
      <c r="K25" s="314"/>
    </row>
    <row r="26" spans="1:11" ht="15" customHeight="1">
      <c r="A26" s="254"/>
      <c r="B26" s="317"/>
      <c r="C26" s="316" t="s">
        <v>1326</v>
      </c>
      <c r="D26" s="316"/>
      <c r="E26" s="316"/>
      <c r="F26" s="316"/>
      <c r="G26" s="316"/>
      <c r="H26" s="316"/>
      <c r="I26" s="316"/>
      <c r="J26" s="316"/>
      <c r="K26" s="314"/>
    </row>
    <row r="27" spans="1:11" ht="15" customHeight="1">
      <c r="A27" s="254"/>
      <c r="B27" s="317"/>
      <c r="C27" s="318"/>
      <c r="D27" s="316" t="s">
        <v>1327</v>
      </c>
      <c r="E27" s="316"/>
      <c r="F27" s="316"/>
      <c r="G27" s="316"/>
      <c r="H27" s="316"/>
      <c r="I27" s="316"/>
      <c r="J27" s="316"/>
      <c r="K27" s="314"/>
    </row>
    <row r="28" spans="1:11" ht="15" customHeight="1">
      <c r="A28" s="254"/>
      <c r="B28" s="317"/>
      <c r="C28" s="319"/>
      <c r="D28" s="316" t="s">
        <v>1328</v>
      </c>
      <c r="E28" s="316"/>
      <c r="F28" s="316"/>
      <c r="G28" s="316"/>
      <c r="H28" s="316"/>
      <c r="I28" s="316"/>
      <c r="J28" s="316"/>
      <c r="K28" s="314"/>
    </row>
    <row r="29" spans="1:11" ht="12.75" customHeight="1">
      <c r="A29" s="254"/>
      <c r="B29" s="317"/>
      <c r="C29" s="319"/>
      <c r="D29" s="319"/>
      <c r="E29" s="319"/>
      <c r="F29" s="319"/>
      <c r="G29" s="319"/>
      <c r="H29" s="319"/>
      <c r="I29" s="319"/>
      <c r="J29" s="319"/>
      <c r="K29" s="314"/>
    </row>
    <row r="30" spans="1:11" ht="15" customHeight="1">
      <c r="A30" s="254"/>
      <c r="B30" s="317"/>
      <c r="C30" s="319"/>
      <c r="D30" s="316" t="s">
        <v>1329</v>
      </c>
      <c r="E30" s="316"/>
      <c r="F30" s="316"/>
      <c r="G30" s="316"/>
      <c r="H30" s="316"/>
      <c r="I30" s="316"/>
      <c r="J30" s="316"/>
      <c r="K30" s="314"/>
    </row>
    <row r="31" spans="1:11" ht="15" customHeight="1">
      <c r="A31" s="254"/>
      <c r="B31" s="317"/>
      <c r="C31" s="319"/>
      <c r="D31" s="316" t="s">
        <v>1330</v>
      </c>
      <c r="E31" s="316"/>
      <c r="F31" s="316"/>
      <c r="G31" s="316"/>
      <c r="H31" s="316"/>
      <c r="I31" s="316"/>
      <c r="J31" s="316"/>
      <c r="K31" s="314"/>
    </row>
    <row r="32" spans="1:11" ht="12.75" customHeight="1">
      <c r="A32" s="254"/>
      <c r="B32" s="317"/>
      <c r="C32" s="319"/>
      <c r="D32" s="319"/>
      <c r="E32" s="319"/>
      <c r="F32" s="319"/>
      <c r="G32" s="319"/>
      <c r="H32" s="319"/>
      <c r="I32" s="319"/>
      <c r="J32" s="319"/>
      <c r="K32" s="314"/>
    </row>
    <row r="33" spans="1:11" ht="15" customHeight="1">
      <c r="A33" s="254"/>
      <c r="B33" s="317"/>
      <c r="C33" s="319"/>
      <c r="D33" s="316" t="s">
        <v>1331</v>
      </c>
      <c r="E33" s="316"/>
      <c r="F33" s="316"/>
      <c r="G33" s="316"/>
      <c r="H33" s="316"/>
      <c r="I33" s="316"/>
      <c r="J33" s="316"/>
      <c r="K33" s="314"/>
    </row>
    <row r="34" spans="1:11" ht="15" customHeight="1">
      <c r="A34" s="254"/>
      <c r="B34" s="317"/>
      <c r="C34" s="319"/>
      <c r="D34" s="316" t="s">
        <v>1332</v>
      </c>
      <c r="E34" s="316"/>
      <c r="F34" s="316"/>
      <c r="G34" s="316"/>
      <c r="H34" s="316"/>
      <c r="I34" s="316"/>
      <c r="J34" s="316"/>
      <c r="K34" s="314"/>
    </row>
    <row r="35" spans="1:11" ht="15" customHeight="1">
      <c r="A35" s="254"/>
      <c r="B35" s="317"/>
      <c r="C35" s="319"/>
      <c r="D35" s="316" t="s">
        <v>1333</v>
      </c>
      <c r="E35" s="316"/>
      <c r="F35" s="316"/>
      <c r="G35" s="316"/>
      <c r="H35" s="316"/>
      <c r="I35" s="316"/>
      <c r="J35" s="316"/>
      <c r="K35" s="314"/>
    </row>
    <row r="36" spans="1:11" ht="15" customHeight="1">
      <c r="A36" s="254"/>
      <c r="B36" s="317"/>
      <c r="C36" s="319"/>
      <c r="D36" s="318"/>
      <c r="E36" s="320" t="s">
        <v>132</v>
      </c>
      <c r="F36" s="318"/>
      <c r="G36" s="316" t="s">
        <v>1334</v>
      </c>
      <c r="H36" s="316"/>
      <c r="I36" s="316"/>
      <c r="J36" s="316"/>
      <c r="K36" s="314"/>
    </row>
    <row r="37" spans="1:11" ht="30.75" customHeight="1">
      <c r="A37" s="254"/>
      <c r="B37" s="317"/>
      <c r="C37" s="319"/>
      <c r="D37" s="318"/>
      <c r="E37" s="320" t="s">
        <v>1335</v>
      </c>
      <c r="F37" s="318"/>
      <c r="G37" s="316" t="s">
        <v>1336</v>
      </c>
      <c r="H37" s="316"/>
      <c r="I37" s="316"/>
      <c r="J37" s="316"/>
      <c r="K37" s="314"/>
    </row>
    <row r="38" spans="1:11" ht="15" customHeight="1">
      <c r="A38" s="254"/>
      <c r="B38" s="317"/>
      <c r="C38" s="319"/>
      <c r="D38" s="318"/>
      <c r="E38" s="320" t="s">
        <v>59</v>
      </c>
      <c r="F38" s="318"/>
      <c r="G38" s="316" t="s">
        <v>1337</v>
      </c>
      <c r="H38" s="316"/>
      <c r="I38" s="316"/>
      <c r="J38" s="316"/>
      <c r="K38" s="314"/>
    </row>
    <row r="39" spans="1:11" ht="15" customHeight="1">
      <c r="A39" s="254"/>
      <c r="B39" s="317"/>
      <c r="C39" s="319"/>
      <c r="D39" s="318"/>
      <c r="E39" s="320" t="s">
        <v>60</v>
      </c>
      <c r="F39" s="318"/>
      <c r="G39" s="316" t="s">
        <v>1338</v>
      </c>
      <c r="H39" s="316"/>
      <c r="I39" s="316"/>
      <c r="J39" s="316"/>
      <c r="K39" s="314"/>
    </row>
    <row r="40" spans="1:11" ht="15" customHeight="1">
      <c r="A40" s="254"/>
      <c r="B40" s="317"/>
      <c r="C40" s="319"/>
      <c r="D40" s="318"/>
      <c r="E40" s="320" t="s">
        <v>133</v>
      </c>
      <c r="F40" s="318"/>
      <c r="G40" s="316" t="s">
        <v>1339</v>
      </c>
      <c r="H40" s="316"/>
      <c r="I40" s="316"/>
      <c r="J40" s="316"/>
      <c r="K40" s="314"/>
    </row>
    <row r="41" spans="1:11" ht="15" customHeight="1">
      <c r="A41" s="254"/>
      <c r="B41" s="317"/>
      <c r="C41" s="319"/>
      <c r="D41" s="318"/>
      <c r="E41" s="320" t="s">
        <v>134</v>
      </c>
      <c r="F41" s="318"/>
      <c r="G41" s="316" t="s">
        <v>1340</v>
      </c>
      <c r="H41" s="316"/>
      <c r="I41" s="316"/>
      <c r="J41" s="316"/>
      <c r="K41" s="314"/>
    </row>
    <row r="42" spans="1:11" ht="15" customHeight="1">
      <c r="A42" s="254"/>
      <c r="B42" s="317"/>
      <c r="C42" s="319"/>
      <c r="D42" s="318"/>
      <c r="E42" s="320" t="s">
        <v>1341</v>
      </c>
      <c r="F42" s="318"/>
      <c r="G42" s="316" t="s">
        <v>1342</v>
      </c>
      <c r="H42" s="316"/>
      <c r="I42" s="316"/>
      <c r="J42" s="316"/>
      <c r="K42" s="314"/>
    </row>
    <row r="43" spans="1:11" ht="15" customHeight="1">
      <c r="A43" s="254"/>
      <c r="B43" s="317"/>
      <c r="C43" s="319"/>
      <c r="D43" s="318"/>
      <c r="E43" s="320"/>
      <c r="F43" s="318"/>
      <c r="G43" s="316" t="s">
        <v>1343</v>
      </c>
      <c r="H43" s="316"/>
      <c r="I43" s="316"/>
      <c r="J43" s="316"/>
      <c r="K43" s="314"/>
    </row>
    <row r="44" spans="1:11" ht="15" customHeight="1">
      <c r="A44" s="254"/>
      <c r="B44" s="317"/>
      <c r="C44" s="319"/>
      <c r="D44" s="318"/>
      <c r="E44" s="320" t="s">
        <v>1344</v>
      </c>
      <c r="F44" s="318"/>
      <c r="G44" s="316" t="s">
        <v>1345</v>
      </c>
      <c r="H44" s="316"/>
      <c r="I44" s="316"/>
      <c r="J44" s="316"/>
      <c r="K44" s="314"/>
    </row>
    <row r="45" spans="1:11" ht="15" customHeight="1">
      <c r="A45" s="254"/>
      <c r="B45" s="317"/>
      <c r="C45" s="319"/>
      <c r="D45" s="318"/>
      <c r="E45" s="320" t="s">
        <v>136</v>
      </c>
      <c r="F45" s="318"/>
      <c r="G45" s="316" t="s">
        <v>1346</v>
      </c>
      <c r="H45" s="316"/>
      <c r="I45" s="316"/>
      <c r="J45" s="316"/>
      <c r="K45" s="314"/>
    </row>
    <row r="46" spans="1:11" ht="12.75" customHeight="1">
      <c r="A46" s="254"/>
      <c r="B46" s="317"/>
      <c r="C46" s="319"/>
      <c r="D46" s="318"/>
      <c r="E46" s="318"/>
      <c r="F46" s="318"/>
      <c r="G46" s="318"/>
      <c r="H46" s="318"/>
      <c r="I46" s="318"/>
      <c r="J46" s="318"/>
      <c r="K46" s="314"/>
    </row>
    <row r="47" spans="1:11" ht="15" customHeight="1">
      <c r="A47" s="254"/>
      <c r="B47" s="317"/>
      <c r="C47" s="319"/>
      <c r="D47" s="316" t="s">
        <v>1347</v>
      </c>
      <c r="E47" s="316"/>
      <c r="F47" s="316"/>
      <c r="G47" s="316"/>
      <c r="H47" s="316"/>
      <c r="I47" s="316"/>
      <c r="J47" s="316"/>
      <c r="K47" s="314"/>
    </row>
    <row r="48" spans="1:11" ht="15" customHeight="1">
      <c r="A48" s="254"/>
      <c r="B48" s="317"/>
      <c r="C48" s="319"/>
      <c r="D48" s="319"/>
      <c r="E48" s="316" t="s">
        <v>1348</v>
      </c>
      <c r="F48" s="316"/>
      <c r="G48" s="316"/>
      <c r="H48" s="316"/>
      <c r="I48" s="316"/>
      <c r="J48" s="316"/>
      <c r="K48" s="314"/>
    </row>
    <row r="49" spans="1:11" ht="15" customHeight="1">
      <c r="A49" s="254"/>
      <c r="B49" s="317"/>
      <c r="C49" s="319"/>
      <c r="D49" s="319"/>
      <c r="E49" s="316" t="s">
        <v>1349</v>
      </c>
      <c r="F49" s="316"/>
      <c r="G49" s="316"/>
      <c r="H49" s="316"/>
      <c r="I49" s="316"/>
      <c r="J49" s="316"/>
      <c r="K49" s="314"/>
    </row>
    <row r="50" spans="1:11" ht="15" customHeight="1">
      <c r="A50" s="254"/>
      <c r="B50" s="317"/>
      <c r="C50" s="319"/>
      <c r="D50" s="319"/>
      <c r="E50" s="316" t="s">
        <v>1350</v>
      </c>
      <c r="F50" s="316"/>
      <c r="G50" s="316"/>
      <c r="H50" s="316"/>
      <c r="I50" s="316"/>
      <c r="J50" s="316"/>
      <c r="K50" s="314"/>
    </row>
    <row r="51" spans="1:11" ht="15" customHeight="1">
      <c r="A51" s="254"/>
      <c r="B51" s="317"/>
      <c r="C51" s="319"/>
      <c r="D51" s="316" t="s">
        <v>1351</v>
      </c>
      <c r="E51" s="316"/>
      <c r="F51" s="316"/>
      <c r="G51" s="316"/>
      <c r="H51" s="316"/>
      <c r="I51" s="316"/>
      <c r="J51" s="316"/>
      <c r="K51" s="314"/>
    </row>
    <row r="52" spans="1:11" ht="25.5" customHeight="1">
      <c r="A52" s="254"/>
      <c r="B52" s="312"/>
      <c r="C52" s="313" t="s">
        <v>1352</v>
      </c>
      <c r="D52" s="313"/>
      <c r="E52" s="313"/>
      <c r="F52" s="313"/>
      <c r="G52" s="313"/>
      <c r="H52" s="313"/>
      <c r="I52" s="313"/>
      <c r="J52" s="313"/>
      <c r="K52" s="314"/>
    </row>
    <row r="53" spans="1:11" ht="5.25" customHeight="1">
      <c r="A53" s="254"/>
      <c r="B53" s="312"/>
      <c r="C53" s="315"/>
      <c r="D53" s="315"/>
      <c r="E53" s="315"/>
      <c r="F53" s="315"/>
      <c r="G53" s="315"/>
      <c r="H53" s="315"/>
      <c r="I53" s="315"/>
      <c r="J53" s="315"/>
      <c r="K53" s="314"/>
    </row>
    <row r="54" spans="1:11" ht="15" customHeight="1">
      <c r="A54" s="254"/>
      <c r="B54" s="312"/>
      <c r="C54" s="316" t="s">
        <v>1353</v>
      </c>
      <c r="D54" s="316"/>
      <c r="E54" s="316"/>
      <c r="F54" s="316"/>
      <c r="G54" s="316"/>
      <c r="H54" s="316"/>
      <c r="I54" s="316"/>
      <c r="J54" s="316"/>
      <c r="K54" s="314"/>
    </row>
    <row r="55" spans="1:11" ht="15" customHeight="1">
      <c r="A55" s="254"/>
      <c r="B55" s="312"/>
      <c r="C55" s="316" t="s">
        <v>1354</v>
      </c>
      <c r="D55" s="316"/>
      <c r="E55" s="316"/>
      <c r="F55" s="316"/>
      <c r="G55" s="316"/>
      <c r="H55" s="316"/>
      <c r="I55" s="316"/>
      <c r="J55" s="316"/>
      <c r="K55" s="314"/>
    </row>
    <row r="56" spans="1:11" ht="12.75" customHeight="1">
      <c r="A56" s="254"/>
      <c r="B56" s="312"/>
      <c r="C56" s="318"/>
      <c r="D56" s="318"/>
      <c r="E56" s="318"/>
      <c r="F56" s="318"/>
      <c r="G56" s="318"/>
      <c r="H56" s="318"/>
      <c r="I56" s="318"/>
      <c r="J56" s="318"/>
      <c r="K56" s="314"/>
    </row>
    <row r="57" spans="1:11" ht="15" customHeight="1">
      <c r="A57" s="254"/>
      <c r="B57" s="312"/>
      <c r="C57" s="316" t="s">
        <v>1355</v>
      </c>
      <c r="D57" s="316"/>
      <c r="E57" s="316"/>
      <c r="F57" s="316"/>
      <c r="G57" s="316"/>
      <c r="H57" s="316"/>
      <c r="I57" s="316"/>
      <c r="J57" s="316"/>
      <c r="K57" s="314"/>
    </row>
    <row r="58" spans="1:11" ht="15" customHeight="1">
      <c r="A58" s="254"/>
      <c r="B58" s="312"/>
      <c r="C58" s="319"/>
      <c r="D58" s="316" t="s">
        <v>1356</v>
      </c>
      <c r="E58" s="316"/>
      <c r="F58" s="316"/>
      <c r="G58" s="316"/>
      <c r="H58" s="316"/>
      <c r="I58" s="316"/>
      <c r="J58" s="316"/>
      <c r="K58" s="314"/>
    </row>
    <row r="59" spans="1:11" ht="15" customHeight="1">
      <c r="A59" s="254"/>
      <c r="B59" s="312"/>
      <c r="C59" s="319"/>
      <c r="D59" s="316" t="s">
        <v>1357</v>
      </c>
      <c r="E59" s="316"/>
      <c r="F59" s="316"/>
      <c r="G59" s="316"/>
      <c r="H59" s="316"/>
      <c r="I59" s="316"/>
      <c r="J59" s="316"/>
      <c r="K59" s="314"/>
    </row>
    <row r="60" spans="1:11" ht="15" customHeight="1">
      <c r="A60" s="254"/>
      <c r="B60" s="312"/>
      <c r="C60" s="319"/>
      <c r="D60" s="316" t="s">
        <v>1358</v>
      </c>
      <c r="E60" s="316"/>
      <c r="F60" s="316"/>
      <c r="G60" s="316"/>
      <c r="H60" s="316"/>
      <c r="I60" s="316"/>
      <c r="J60" s="316"/>
      <c r="K60" s="314"/>
    </row>
    <row r="61" spans="1:11" ht="15" customHeight="1">
      <c r="A61" s="254"/>
      <c r="B61" s="312"/>
      <c r="C61" s="319"/>
      <c r="D61" s="316" t="s">
        <v>1359</v>
      </c>
      <c r="E61" s="316"/>
      <c r="F61" s="316"/>
      <c r="G61" s="316"/>
      <c r="H61" s="316"/>
      <c r="I61" s="316"/>
      <c r="J61" s="316"/>
      <c r="K61" s="314"/>
    </row>
    <row r="62" spans="1:11" ht="15" customHeight="1">
      <c r="A62" s="254"/>
      <c r="B62" s="312"/>
      <c r="C62" s="319"/>
      <c r="D62" s="322" t="s">
        <v>1360</v>
      </c>
      <c r="E62" s="322"/>
      <c r="F62" s="322"/>
      <c r="G62" s="322"/>
      <c r="H62" s="322"/>
      <c r="I62" s="322"/>
      <c r="J62" s="322"/>
      <c r="K62" s="314"/>
    </row>
    <row r="63" spans="1:11" ht="15" customHeight="1">
      <c r="A63" s="254"/>
      <c r="B63" s="312"/>
      <c r="C63" s="319"/>
      <c r="D63" s="316" t="s">
        <v>1361</v>
      </c>
      <c r="E63" s="316"/>
      <c r="F63" s="316"/>
      <c r="G63" s="316"/>
      <c r="H63" s="316"/>
      <c r="I63" s="316"/>
      <c r="J63" s="316"/>
      <c r="K63" s="314"/>
    </row>
    <row r="64" spans="1:11" ht="12.75" customHeight="1">
      <c r="A64" s="254"/>
      <c r="B64" s="312"/>
      <c r="C64" s="319"/>
      <c r="D64" s="319"/>
      <c r="E64" s="323"/>
      <c r="F64" s="319"/>
      <c r="G64" s="319"/>
      <c r="H64" s="319"/>
      <c r="I64" s="319"/>
      <c r="J64" s="319"/>
      <c r="K64" s="314"/>
    </row>
    <row r="65" spans="1:11" ht="15" customHeight="1">
      <c r="A65" s="254"/>
      <c r="B65" s="312"/>
      <c r="C65" s="319"/>
      <c r="D65" s="316" t="s">
        <v>1362</v>
      </c>
      <c r="E65" s="316"/>
      <c r="F65" s="316"/>
      <c r="G65" s="316"/>
      <c r="H65" s="316"/>
      <c r="I65" s="316"/>
      <c r="J65" s="316"/>
      <c r="K65" s="314"/>
    </row>
    <row r="66" spans="1:11" ht="15" customHeight="1">
      <c r="A66" s="254"/>
      <c r="B66" s="312"/>
      <c r="C66" s="319"/>
      <c r="D66" s="322" t="s">
        <v>1363</v>
      </c>
      <c r="E66" s="322"/>
      <c r="F66" s="322"/>
      <c r="G66" s="322"/>
      <c r="H66" s="322"/>
      <c r="I66" s="322"/>
      <c r="J66" s="322"/>
      <c r="K66" s="314"/>
    </row>
    <row r="67" spans="1:11" ht="15" customHeight="1">
      <c r="A67" s="254"/>
      <c r="B67" s="312"/>
      <c r="C67" s="319"/>
      <c r="D67" s="316" t="s">
        <v>1364</v>
      </c>
      <c r="E67" s="316"/>
      <c r="F67" s="316"/>
      <c r="G67" s="316"/>
      <c r="H67" s="316"/>
      <c r="I67" s="316"/>
      <c r="J67" s="316"/>
      <c r="K67" s="314"/>
    </row>
    <row r="68" spans="1:11" ht="15" customHeight="1">
      <c r="A68" s="254"/>
      <c r="B68" s="312"/>
      <c r="C68" s="319"/>
      <c r="D68" s="316" t="s">
        <v>1365</v>
      </c>
      <c r="E68" s="316"/>
      <c r="F68" s="316"/>
      <c r="G68" s="316"/>
      <c r="H68" s="316"/>
      <c r="I68" s="316"/>
      <c r="J68" s="316"/>
      <c r="K68" s="314"/>
    </row>
    <row r="69" spans="1:11" ht="15" customHeight="1">
      <c r="A69" s="254"/>
      <c r="B69" s="312"/>
      <c r="C69" s="319"/>
      <c r="D69" s="316" t="s">
        <v>1366</v>
      </c>
      <c r="E69" s="316"/>
      <c r="F69" s="316"/>
      <c r="G69" s="316"/>
      <c r="H69" s="316"/>
      <c r="I69" s="316"/>
      <c r="J69" s="316"/>
      <c r="K69" s="314"/>
    </row>
    <row r="70" spans="1:11" ht="15" customHeight="1">
      <c r="A70" s="254"/>
      <c r="B70" s="312"/>
      <c r="C70" s="319"/>
      <c r="D70" s="316" t="s">
        <v>1367</v>
      </c>
      <c r="E70" s="316"/>
      <c r="F70" s="316"/>
      <c r="G70" s="316"/>
      <c r="H70" s="316"/>
      <c r="I70" s="316"/>
      <c r="J70" s="316"/>
      <c r="K70" s="314"/>
    </row>
    <row r="71" spans="1:11" ht="12.75" customHeight="1">
      <c r="A71" s="254"/>
      <c r="B71" s="324"/>
      <c r="C71" s="325"/>
      <c r="D71" s="325"/>
      <c r="E71" s="325"/>
      <c r="F71" s="325"/>
      <c r="G71" s="325"/>
      <c r="H71" s="325"/>
      <c r="I71" s="325"/>
      <c r="J71" s="325"/>
      <c r="K71" s="326"/>
    </row>
    <row r="72" spans="1:11" ht="18.75" customHeight="1">
      <c r="A72" s="254"/>
      <c r="B72" s="327"/>
      <c r="C72" s="327"/>
      <c r="D72" s="327"/>
      <c r="E72" s="327"/>
      <c r="F72" s="327"/>
      <c r="G72" s="327"/>
      <c r="H72" s="327"/>
      <c r="I72" s="327"/>
      <c r="J72" s="327"/>
      <c r="K72" s="328"/>
    </row>
    <row r="73" spans="1:11" ht="18.75" customHeight="1">
      <c r="A73" s="254"/>
      <c r="B73" s="328"/>
      <c r="C73" s="328"/>
      <c r="D73" s="328"/>
      <c r="E73" s="328"/>
      <c r="F73" s="328"/>
      <c r="G73" s="328"/>
      <c r="H73" s="328"/>
      <c r="I73" s="328"/>
      <c r="J73" s="328"/>
      <c r="K73" s="328"/>
    </row>
    <row r="74" spans="1:11" ht="24.75" customHeight="1">
      <c r="A74" s="254"/>
      <c r="B74" s="329"/>
      <c r="C74" s="330"/>
      <c r="D74" s="330"/>
      <c r="E74" s="330"/>
      <c r="F74" s="330"/>
      <c r="G74" s="330"/>
      <c r="H74" s="330"/>
      <c r="I74" s="330"/>
      <c r="J74" s="330"/>
      <c r="K74" s="331"/>
    </row>
    <row r="75" spans="1:11" ht="32.25" customHeight="1">
      <c r="A75" s="254"/>
      <c r="B75" s="332"/>
      <c r="C75" s="333" t="s">
        <v>1368</v>
      </c>
      <c r="D75" s="333"/>
      <c r="E75" s="333"/>
      <c r="F75" s="333"/>
      <c r="G75" s="333"/>
      <c r="H75" s="333"/>
      <c r="I75" s="333"/>
      <c r="J75" s="333"/>
      <c r="K75" s="334"/>
    </row>
    <row r="76" spans="1:11" ht="17.25" customHeight="1">
      <c r="A76" s="254"/>
      <c r="B76" s="332"/>
      <c r="C76" s="335" t="s">
        <v>1369</v>
      </c>
      <c r="D76" s="335"/>
      <c r="E76" s="335"/>
      <c r="F76" s="335" t="s">
        <v>1370</v>
      </c>
      <c r="G76" s="336"/>
      <c r="H76" s="335" t="s">
        <v>60</v>
      </c>
      <c r="I76" s="335" t="s">
        <v>63</v>
      </c>
      <c r="J76" s="335" t="s">
        <v>1371</v>
      </c>
      <c r="K76" s="334"/>
    </row>
    <row r="77" spans="1:11" ht="17.25" customHeight="1">
      <c r="A77" s="254"/>
      <c r="B77" s="332"/>
      <c r="C77" s="337" t="s">
        <v>1372</v>
      </c>
      <c r="D77" s="337"/>
      <c r="E77" s="337"/>
      <c r="F77" s="338" t="s">
        <v>1373</v>
      </c>
      <c r="G77" s="339"/>
      <c r="H77" s="337"/>
      <c r="I77" s="337"/>
      <c r="J77" s="337" t="s">
        <v>1374</v>
      </c>
      <c r="K77" s="334"/>
    </row>
    <row r="78" spans="1:11" ht="5.25" customHeight="1">
      <c r="A78" s="254"/>
      <c r="B78" s="332"/>
      <c r="C78" s="340"/>
      <c r="D78" s="340"/>
      <c r="E78" s="340"/>
      <c r="F78" s="340"/>
      <c r="G78" s="341"/>
      <c r="H78" s="340"/>
      <c r="I78" s="340"/>
      <c r="J78" s="340"/>
      <c r="K78" s="334"/>
    </row>
    <row r="79" spans="1:11" ht="15" customHeight="1">
      <c r="A79" s="254"/>
      <c r="B79" s="332"/>
      <c r="C79" s="320" t="s">
        <v>59</v>
      </c>
      <c r="D79" s="342"/>
      <c r="E79" s="342"/>
      <c r="F79" s="343" t="s">
        <v>1375</v>
      </c>
      <c r="G79" s="344"/>
      <c r="H79" s="320" t="s">
        <v>1376</v>
      </c>
      <c r="I79" s="320" t="s">
        <v>1377</v>
      </c>
      <c r="J79" s="320">
        <v>20</v>
      </c>
      <c r="K79" s="334"/>
    </row>
    <row r="80" spans="1:11" ht="15" customHeight="1">
      <c r="A80" s="254"/>
      <c r="B80" s="332"/>
      <c r="C80" s="320" t="s">
        <v>1378</v>
      </c>
      <c r="D80" s="320"/>
      <c r="E80" s="320"/>
      <c r="F80" s="343" t="s">
        <v>1375</v>
      </c>
      <c r="G80" s="344"/>
      <c r="H80" s="320" t="s">
        <v>1379</v>
      </c>
      <c r="I80" s="320" t="s">
        <v>1377</v>
      </c>
      <c r="J80" s="320">
        <v>120</v>
      </c>
      <c r="K80" s="334"/>
    </row>
    <row r="81" spans="1:11" ht="15" customHeight="1">
      <c r="A81" s="254"/>
      <c r="B81" s="345"/>
      <c r="C81" s="320" t="s">
        <v>1380</v>
      </c>
      <c r="D81" s="320"/>
      <c r="E81" s="320"/>
      <c r="F81" s="343" t="s">
        <v>1381</v>
      </c>
      <c r="G81" s="344"/>
      <c r="H81" s="320" t="s">
        <v>1382</v>
      </c>
      <c r="I81" s="320" t="s">
        <v>1377</v>
      </c>
      <c r="J81" s="320">
        <v>50</v>
      </c>
      <c r="K81" s="334"/>
    </row>
    <row r="82" spans="1:11" ht="15" customHeight="1">
      <c r="A82" s="254"/>
      <c r="B82" s="345"/>
      <c r="C82" s="320" t="s">
        <v>1383</v>
      </c>
      <c r="D82" s="320"/>
      <c r="E82" s="320"/>
      <c r="F82" s="343" t="s">
        <v>1375</v>
      </c>
      <c r="G82" s="344"/>
      <c r="H82" s="320" t="s">
        <v>1384</v>
      </c>
      <c r="I82" s="320" t="s">
        <v>1385</v>
      </c>
      <c r="J82" s="320"/>
      <c r="K82" s="334"/>
    </row>
    <row r="83" spans="1:11" ht="15" customHeight="1">
      <c r="A83" s="254"/>
      <c r="B83" s="345"/>
      <c r="C83" s="346" t="s">
        <v>1386</v>
      </c>
      <c r="D83" s="346"/>
      <c r="E83" s="346"/>
      <c r="F83" s="347" t="s">
        <v>1381</v>
      </c>
      <c r="G83" s="346"/>
      <c r="H83" s="346" t="s">
        <v>1387</v>
      </c>
      <c r="I83" s="346" t="s">
        <v>1377</v>
      </c>
      <c r="J83" s="346">
        <v>15</v>
      </c>
      <c r="K83" s="334"/>
    </row>
    <row r="84" spans="1:11" ht="15" customHeight="1">
      <c r="A84" s="254"/>
      <c r="B84" s="345"/>
      <c r="C84" s="346" t="s">
        <v>1388</v>
      </c>
      <c r="D84" s="346"/>
      <c r="E84" s="346"/>
      <c r="F84" s="347" t="s">
        <v>1381</v>
      </c>
      <c r="G84" s="346"/>
      <c r="H84" s="346" t="s">
        <v>1389</v>
      </c>
      <c r="I84" s="346" t="s">
        <v>1377</v>
      </c>
      <c r="J84" s="346">
        <v>15</v>
      </c>
      <c r="K84" s="334"/>
    </row>
    <row r="85" spans="1:11" ht="15" customHeight="1">
      <c r="A85" s="254"/>
      <c r="B85" s="345"/>
      <c r="C85" s="346" t="s">
        <v>1390</v>
      </c>
      <c r="D85" s="346"/>
      <c r="E85" s="346"/>
      <c r="F85" s="347" t="s">
        <v>1381</v>
      </c>
      <c r="G85" s="346"/>
      <c r="H85" s="346" t="s">
        <v>1391</v>
      </c>
      <c r="I85" s="346" t="s">
        <v>1377</v>
      </c>
      <c r="J85" s="346">
        <v>20</v>
      </c>
      <c r="K85" s="334"/>
    </row>
    <row r="86" spans="1:11" ht="15" customHeight="1">
      <c r="A86" s="254"/>
      <c r="B86" s="345"/>
      <c r="C86" s="346" t="s">
        <v>1392</v>
      </c>
      <c r="D86" s="346"/>
      <c r="E86" s="346"/>
      <c r="F86" s="347" t="s">
        <v>1381</v>
      </c>
      <c r="G86" s="346"/>
      <c r="H86" s="346" t="s">
        <v>1393</v>
      </c>
      <c r="I86" s="346" t="s">
        <v>1377</v>
      </c>
      <c r="J86" s="346">
        <v>20</v>
      </c>
      <c r="K86" s="334"/>
    </row>
    <row r="87" spans="1:11" ht="15" customHeight="1">
      <c r="A87" s="254"/>
      <c r="B87" s="345"/>
      <c r="C87" s="320" t="s">
        <v>1394</v>
      </c>
      <c r="D87" s="320"/>
      <c r="E87" s="320"/>
      <c r="F87" s="343" t="s">
        <v>1381</v>
      </c>
      <c r="G87" s="344"/>
      <c r="H87" s="320" t="s">
        <v>1395</v>
      </c>
      <c r="I87" s="320" t="s">
        <v>1377</v>
      </c>
      <c r="J87" s="320">
        <v>50</v>
      </c>
      <c r="K87" s="334"/>
    </row>
    <row r="88" spans="1:11" ht="15" customHeight="1">
      <c r="A88" s="254"/>
      <c r="B88" s="345"/>
      <c r="C88" s="320" t="s">
        <v>1396</v>
      </c>
      <c r="D88" s="320"/>
      <c r="E88" s="320"/>
      <c r="F88" s="343" t="s">
        <v>1381</v>
      </c>
      <c r="G88" s="344"/>
      <c r="H88" s="320" t="s">
        <v>1397</v>
      </c>
      <c r="I88" s="320" t="s">
        <v>1377</v>
      </c>
      <c r="J88" s="320">
        <v>20</v>
      </c>
      <c r="K88" s="334"/>
    </row>
    <row r="89" spans="1:11" ht="15" customHeight="1">
      <c r="A89" s="254"/>
      <c r="B89" s="345"/>
      <c r="C89" s="320" t="s">
        <v>1398</v>
      </c>
      <c r="D89" s="320"/>
      <c r="E89" s="320"/>
      <c r="F89" s="343" t="s">
        <v>1381</v>
      </c>
      <c r="G89" s="344"/>
      <c r="H89" s="320" t="s">
        <v>1399</v>
      </c>
      <c r="I89" s="320" t="s">
        <v>1377</v>
      </c>
      <c r="J89" s="320">
        <v>20</v>
      </c>
      <c r="K89" s="334"/>
    </row>
    <row r="90" spans="1:11" ht="15" customHeight="1">
      <c r="A90" s="254"/>
      <c r="B90" s="345"/>
      <c r="C90" s="320" t="s">
        <v>56</v>
      </c>
      <c r="D90" s="320"/>
      <c r="E90" s="320"/>
      <c r="F90" s="343" t="s">
        <v>1381</v>
      </c>
      <c r="G90" s="344"/>
      <c r="H90" s="320" t="s">
        <v>1400</v>
      </c>
      <c r="I90" s="320" t="s">
        <v>1377</v>
      </c>
      <c r="J90" s="320">
        <v>50</v>
      </c>
      <c r="K90" s="334"/>
    </row>
    <row r="91" spans="1:11" ht="15" customHeight="1">
      <c r="A91" s="254"/>
      <c r="B91" s="345"/>
      <c r="C91" s="320" t="s">
        <v>51</v>
      </c>
      <c r="D91" s="320"/>
      <c r="E91" s="320"/>
      <c r="F91" s="343" t="s">
        <v>1381</v>
      </c>
      <c r="G91" s="344"/>
      <c r="H91" s="320" t="s">
        <v>51</v>
      </c>
      <c r="I91" s="320" t="s">
        <v>1377</v>
      </c>
      <c r="J91" s="320">
        <v>50</v>
      </c>
      <c r="K91" s="334"/>
    </row>
    <row r="92" spans="1:11" ht="15" customHeight="1">
      <c r="A92" s="254"/>
      <c r="B92" s="345"/>
      <c r="C92" s="320" t="s">
        <v>1401</v>
      </c>
      <c r="D92" s="320"/>
      <c r="E92" s="320"/>
      <c r="F92" s="343" t="s">
        <v>1381</v>
      </c>
      <c r="G92" s="344"/>
      <c r="H92" s="320" t="s">
        <v>1402</v>
      </c>
      <c r="I92" s="320" t="s">
        <v>1377</v>
      </c>
      <c r="J92" s="320">
        <v>255</v>
      </c>
      <c r="K92" s="334"/>
    </row>
    <row r="93" spans="1:11" ht="15" customHeight="1">
      <c r="A93" s="254"/>
      <c r="B93" s="345"/>
      <c r="C93" s="320" t="s">
        <v>1403</v>
      </c>
      <c r="D93" s="320"/>
      <c r="E93" s="320"/>
      <c r="F93" s="343" t="s">
        <v>1375</v>
      </c>
      <c r="G93" s="344"/>
      <c r="H93" s="320" t="s">
        <v>1404</v>
      </c>
      <c r="I93" s="320" t="s">
        <v>1405</v>
      </c>
      <c r="J93" s="320"/>
      <c r="K93" s="334"/>
    </row>
    <row r="94" spans="1:11" ht="15" customHeight="1">
      <c r="A94" s="254"/>
      <c r="B94" s="345"/>
      <c r="C94" s="320" t="s">
        <v>1406</v>
      </c>
      <c r="D94" s="320"/>
      <c r="E94" s="320"/>
      <c r="F94" s="343" t="s">
        <v>1375</v>
      </c>
      <c r="G94" s="344"/>
      <c r="H94" s="320" t="s">
        <v>1407</v>
      </c>
      <c r="I94" s="320" t="s">
        <v>1408</v>
      </c>
      <c r="J94" s="320"/>
      <c r="K94" s="334"/>
    </row>
    <row r="95" spans="1:11" ht="15" customHeight="1">
      <c r="A95" s="254"/>
      <c r="B95" s="345"/>
      <c r="C95" s="320" t="s">
        <v>1409</v>
      </c>
      <c r="D95" s="320"/>
      <c r="E95" s="320"/>
      <c r="F95" s="343" t="s">
        <v>1375</v>
      </c>
      <c r="G95" s="344"/>
      <c r="H95" s="320" t="s">
        <v>1409</v>
      </c>
      <c r="I95" s="320" t="s">
        <v>1408</v>
      </c>
      <c r="J95" s="320"/>
      <c r="K95" s="334"/>
    </row>
    <row r="96" spans="1:11" ht="15" customHeight="1">
      <c r="A96" s="254"/>
      <c r="B96" s="345"/>
      <c r="C96" s="320" t="s">
        <v>38</v>
      </c>
      <c r="D96" s="320"/>
      <c r="E96" s="320"/>
      <c r="F96" s="343" t="s">
        <v>1375</v>
      </c>
      <c r="G96" s="344"/>
      <c r="H96" s="320" t="s">
        <v>1410</v>
      </c>
      <c r="I96" s="320" t="s">
        <v>1408</v>
      </c>
      <c r="J96" s="320"/>
      <c r="K96" s="334"/>
    </row>
    <row r="97" spans="1:11" ht="15" customHeight="1">
      <c r="A97" s="254"/>
      <c r="B97" s="345"/>
      <c r="C97" s="320" t="s">
        <v>48</v>
      </c>
      <c r="D97" s="320"/>
      <c r="E97" s="320"/>
      <c r="F97" s="343" t="s">
        <v>1375</v>
      </c>
      <c r="G97" s="344"/>
      <c r="H97" s="320" t="s">
        <v>1411</v>
      </c>
      <c r="I97" s="320" t="s">
        <v>1408</v>
      </c>
      <c r="J97" s="320"/>
      <c r="K97" s="334"/>
    </row>
    <row r="98" spans="1:11" ht="15" customHeight="1">
      <c r="A98" s="254"/>
      <c r="B98" s="348"/>
      <c r="C98" s="349"/>
      <c r="D98" s="349"/>
      <c r="E98" s="349"/>
      <c r="F98" s="349"/>
      <c r="G98" s="349"/>
      <c r="H98" s="349"/>
      <c r="I98" s="349"/>
      <c r="J98" s="349"/>
      <c r="K98" s="350"/>
    </row>
    <row r="99" spans="1:11" ht="18.75" customHeight="1">
      <c r="A99" s="254"/>
      <c r="B99" s="351"/>
      <c r="C99" s="352"/>
      <c r="D99" s="352"/>
      <c r="E99" s="352"/>
      <c r="F99" s="352"/>
      <c r="G99" s="352"/>
      <c r="H99" s="352"/>
      <c r="I99" s="352"/>
      <c r="J99" s="352"/>
      <c r="K99" s="351"/>
    </row>
    <row r="100" spans="1:11" ht="18.75" customHeight="1">
      <c r="A100" s="254"/>
      <c r="B100" s="328"/>
      <c r="C100" s="328"/>
      <c r="D100" s="328"/>
      <c r="E100" s="328"/>
      <c r="F100" s="328"/>
      <c r="G100" s="328"/>
      <c r="H100" s="328"/>
      <c r="I100" s="328"/>
      <c r="J100" s="328"/>
      <c r="K100" s="328"/>
    </row>
    <row r="101" spans="1:11" ht="7.5" customHeight="1">
      <c r="A101" s="254"/>
      <c r="B101" s="329"/>
      <c r="C101" s="330"/>
      <c r="D101" s="330"/>
      <c r="E101" s="330"/>
      <c r="F101" s="330"/>
      <c r="G101" s="330"/>
      <c r="H101" s="330"/>
      <c r="I101" s="330"/>
      <c r="J101" s="330"/>
      <c r="K101" s="331"/>
    </row>
    <row r="102" spans="1:11" ht="45" customHeight="1">
      <c r="A102" s="254"/>
      <c r="B102" s="332"/>
      <c r="C102" s="333" t="s">
        <v>1412</v>
      </c>
      <c r="D102" s="333"/>
      <c r="E102" s="333"/>
      <c r="F102" s="333"/>
      <c r="G102" s="333"/>
      <c r="H102" s="333"/>
      <c r="I102" s="333"/>
      <c r="J102" s="333"/>
      <c r="K102" s="334"/>
    </row>
    <row r="103" spans="1:11" ht="17.25" customHeight="1">
      <c r="A103" s="254"/>
      <c r="B103" s="332"/>
      <c r="C103" s="335" t="s">
        <v>1369</v>
      </c>
      <c r="D103" s="335"/>
      <c r="E103" s="335"/>
      <c r="F103" s="335" t="s">
        <v>1370</v>
      </c>
      <c r="G103" s="336"/>
      <c r="H103" s="335" t="s">
        <v>60</v>
      </c>
      <c r="I103" s="335" t="s">
        <v>63</v>
      </c>
      <c r="J103" s="335" t="s">
        <v>1371</v>
      </c>
      <c r="K103" s="334"/>
    </row>
    <row r="104" spans="1:11" ht="17.25" customHeight="1">
      <c r="A104" s="254"/>
      <c r="B104" s="332"/>
      <c r="C104" s="337" t="s">
        <v>1372</v>
      </c>
      <c r="D104" s="337"/>
      <c r="E104" s="337"/>
      <c r="F104" s="338" t="s">
        <v>1373</v>
      </c>
      <c r="G104" s="339"/>
      <c r="H104" s="337"/>
      <c r="I104" s="337"/>
      <c r="J104" s="337" t="s">
        <v>1374</v>
      </c>
      <c r="K104" s="334"/>
    </row>
    <row r="105" spans="1:11" ht="5.25" customHeight="1">
      <c r="A105" s="254"/>
      <c r="B105" s="332"/>
      <c r="C105" s="335"/>
      <c r="D105" s="335"/>
      <c r="E105" s="335"/>
      <c r="F105" s="335"/>
      <c r="G105" s="353"/>
      <c r="H105" s="335"/>
      <c r="I105" s="335"/>
      <c r="J105" s="335"/>
      <c r="K105" s="334"/>
    </row>
    <row r="106" spans="1:11" ht="15" customHeight="1">
      <c r="A106" s="254"/>
      <c r="B106" s="332"/>
      <c r="C106" s="320" t="s">
        <v>59</v>
      </c>
      <c r="D106" s="342"/>
      <c r="E106" s="342"/>
      <c r="F106" s="343" t="s">
        <v>1375</v>
      </c>
      <c r="G106" s="320"/>
      <c r="H106" s="320" t="s">
        <v>1413</v>
      </c>
      <c r="I106" s="320" t="s">
        <v>1377</v>
      </c>
      <c r="J106" s="320">
        <v>20</v>
      </c>
      <c r="K106" s="334"/>
    </row>
    <row r="107" spans="1:11" ht="15" customHeight="1">
      <c r="A107" s="254"/>
      <c r="B107" s="332"/>
      <c r="C107" s="320" t="s">
        <v>1378</v>
      </c>
      <c r="D107" s="320"/>
      <c r="E107" s="320"/>
      <c r="F107" s="343" t="s">
        <v>1375</v>
      </c>
      <c r="G107" s="320"/>
      <c r="H107" s="320" t="s">
        <v>1413</v>
      </c>
      <c r="I107" s="320" t="s">
        <v>1377</v>
      </c>
      <c r="J107" s="320">
        <v>120</v>
      </c>
      <c r="K107" s="334"/>
    </row>
    <row r="108" spans="1:11" ht="15" customHeight="1">
      <c r="A108" s="254"/>
      <c r="B108" s="345"/>
      <c r="C108" s="320" t="s">
        <v>1380</v>
      </c>
      <c r="D108" s="320"/>
      <c r="E108" s="320"/>
      <c r="F108" s="343" t="s">
        <v>1381</v>
      </c>
      <c r="G108" s="320"/>
      <c r="H108" s="320" t="s">
        <v>1413</v>
      </c>
      <c r="I108" s="320" t="s">
        <v>1377</v>
      </c>
      <c r="J108" s="320">
        <v>50</v>
      </c>
      <c r="K108" s="334"/>
    </row>
    <row r="109" spans="1:11" ht="15" customHeight="1">
      <c r="A109" s="254"/>
      <c r="B109" s="345"/>
      <c r="C109" s="320" t="s">
        <v>1383</v>
      </c>
      <c r="D109" s="320"/>
      <c r="E109" s="320"/>
      <c r="F109" s="343" t="s">
        <v>1375</v>
      </c>
      <c r="G109" s="320"/>
      <c r="H109" s="320" t="s">
        <v>1413</v>
      </c>
      <c r="I109" s="320" t="s">
        <v>1385</v>
      </c>
      <c r="J109" s="320"/>
      <c r="K109" s="334"/>
    </row>
    <row r="110" spans="1:11" ht="15" customHeight="1">
      <c r="A110" s="254"/>
      <c r="B110" s="345"/>
      <c r="C110" s="320" t="s">
        <v>1394</v>
      </c>
      <c r="D110" s="320"/>
      <c r="E110" s="320"/>
      <c r="F110" s="343" t="s">
        <v>1381</v>
      </c>
      <c r="G110" s="320"/>
      <c r="H110" s="320" t="s">
        <v>1413</v>
      </c>
      <c r="I110" s="320" t="s">
        <v>1377</v>
      </c>
      <c r="J110" s="320">
        <v>50</v>
      </c>
      <c r="K110" s="334"/>
    </row>
    <row r="111" spans="1:11" ht="15" customHeight="1">
      <c r="A111" s="254"/>
      <c r="B111" s="345"/>
      <c r="C111" s="320" t="s">
        <v>51</v>
      </c>
      <c r="D111" s="320"/>
      <c r="E111" s="320"/>
      <c r="F111" s="343" t="s">
        <v>1381</v>
      </c>
      <c r="G111" s="320"/>
      <c r="H111" s="320" t="s">
        <v>1413</v>
      </c>
      <c r="I111" s="320" t="s">
        <v>1377</v>
      </c>
      <c r="J111" s="320">
        <v>50</v>
      </c>
      <c r="K111" s="334"/>
    </row>
    <row r="112" spans="1:11" ht="15" customHeight="1">
      <c r="A112" s="254"/>
      <c r="B112" s="345"/>
      <c r="C112" s="320" t="s">
        <v>56</v>
      </c>
      <c r="D112" s="320"/>
      <c r="E112" s="320"/>
      <c r="F112" s="343" t="s">
        <v>1381</v>
      </c>
      <c r="G112" s="320"/>
      <c r="H112" s="320" t="s">
        <v>1413</v>
      </c>
      <c r="I112" s="320" t="s">
        <v>1377</v>
      </c>
      <c r="J112" s="320">
        <v>50</v>
      </c>
      <c r="K112" s="334"/>
    </row>
    <row r="113" spans="1:11" ht="15" customHeight="1">
      <c r="A113" s="254"/>
      <c r="B113" s="345"/>
      <c r="C113" s="320" t="s">
        <v>59</v>
      </c>
      <c r="D113" s="320"/>
      <c r="E113" s="320"/>
      <c r="F113" s="343" t="s">
        <v>1375</v>
      </c>
      <c r="G113" s="320"/>
      <c r="H113" s="320" t="s">
        <v>1414</v>
      </c>
      <c r="I113" s="320" t="s">
        <v>1377</v>
      </c>
      <c r="J113" s="320">
        <v>20</v>
      </c>
      <c r="K113" s="334"/>
    </row>
    <row r="114" spans="1:11" ht="15" customHeight="1">
      <c r="A114" s="254"/>
      <c r="B114" s="345"/>
      <c r="C114" s="320" t="s">
        <v>1415</v>
      </c>
      <c r="D114" s="320"/>
      <c r="E114" s="320"/>
      <c r="F114" s="343" t="s">
        <v>1375</v>
      </c>
      <c r="G114" s="320"/>
      <c r="H114" s="320" t="s">
        <v>1416</v>
      </c>
      <c r="I114" s="320" t="s">
        <v>1377</v>
      </c>
      <c r="J114" s="320">
        <v>120</v>
      </c>
      <c r="K114" s="334"/>
    </row>
    <row r="115" spans="1:11" ht="15" customHeight="1">
      <c r="A115" s="254"/>
      <c r="B115" s="345"/>
      <c r="C115" s="320" t="s">
        <v>38</v>
      </c>
      <c r="D115" s="320"/>
      <c r="E115" s="320"/>
      <c r="F115" s="343" t="s">
        <v>1375</v>
      </c>
      <c r="G115" s="320"/>
      <c r="H115" s="320" t="s">
        <v>1417</v>
      </c>
      <c r="I115" s="320" t="s">
        <v>1408</v>
      </c>
      <c r="J115" s="320"/>
      <c r="K115" s="334"/>
    </row>
    <row r="116" spans="1:11" ht="15" customHeight="1">
      <c r="A116" s="254"/>
      <c r="B116" s="345"/>
      <c r="C116" s="320" t="s">
        <v>48</v>
      </c>
      <c r="D116" s="320"/>
      <c r="E116" s="320"/>
      <c r="F116" s="343" t="s">
        <v>1375</v>
      </c>
      <c r="G116" s="320"/>
      <c r="H116" s="320" t="s">
        <v>1418</v>
      </c>
      <c r="I116" s="320" t="s">
        <v>1408</v>
      </c>
      <c r="J116" s="320"/>
      <c r="K116" s="334"/>
    </row>
    <row r="117" spans="1:11" ht="15" customHeight="1">
      <c r="A117" s="254"/>
      <c r="B117" s="345"/>
      <c r="C117" s="320" t="s">
        <v>63</v>
      </c>
      <c r="D117" s="320"/>
      <c r="E117" s="320"/>
      <c r="F117" s="343" t="s">
        <v>1375</v>
      </c>
      <c r="G117" s="320"/>
      <c r="H117" s="320" t="s">
        <v>1419</v>
      </c>
      <c r="I117" s="320" t="s">
        <v>1420</v>
      </c>
      <c r="J117" s="320"/>
      <c r="K117" s="334"/>
    </row>
    <row r="118" spans="1:11" ht="15" customHeight="1">
      <c r="A118" s="254"/>
      <c r="B118" s="348"/>
      <c r="C118" s="354"/>
      <c r="D118" s="354"/>
      <c r="E118" s="354"/>
      <c r="F118" s="354"/>
      <c r="G118" s="354"/>
      <c r="H118" s="354"/>
      <c r="I118" s="354"/>
      <c r="J118" s="354"/>
      <c r="K118" s="350"/>
    </row>
    <row r="119" spans="1:11" ht="18.75" customHeight="1">
      <c r="A119" s="254"/>
      <c r="B119" s="355"/>
      <c r="C119" s="356"/>
      <c r="D119" s="356"/>
      <c r="E119" s="356"/>
      <c r="F119" s="357"/>
      <c r="G119" s="356"/>
      <c r="H119" s="356"/>
      <c r="I119" s="356"/>
      <c r="J119" s="356"/>
      <c r="K119" s="355"/>
    </row>
    <row r="120" spans="1:11" ht="18.75" customHeight="1">
      <c r="A120" s="254"/>
      <c r="B120" s="328"/>
      <c r="C120" s="328"/>
      <c r="D120" s="328"/>
      <c r="E120" s="328"/>
      <c r="F120" s="328"/>
      <c r="G120" s="328"/>
      <c r="H120" s="328"/>
      <c r="I120" s="328"/>
      <c r="J120" s="328"/>
      <c r="K120" s="328"/>
    </row>
    <row r="121" spans="1:11" ht="7.5" customHeight="1">
      <c r="A121" s="254"/>
      <c r="B121" s="358"/>
      <c r="C121" s="359"/>
      <c r="D121" s="359"/>
      <c r="E121" s="359"/>
      <c r="F121" s="359"/>
      <c r="G121" s="359"/>
      <c r="H121" s="359"/>
      <c r="I121" s="359"/>
      <c r="J121" s="359"/>
      <c r="K121" s="360"/>
    </row>
    <row r="122" spans="1:11" ht="45" customHeight="1">
      <c r="A122" s="254"/>
      <c r="B122" s="361"/>
      <c r="C122" s="310" t="s">
        <v>1421</v>
      </c>
      <c r="D122" s="310"/>
      <c r="E122" s="310"/>
      <c r="F122" s="310"/>
      <c r="G122" s="310"/>
      <c r="H122" s="310"/>
      <c r="I122" s="310"/>
      <c r="J122" s="310"/>
      <c r="K122" s="362"/>
    </row>
    <row r="123" spans="1:11" ht="17.25" customHeight="1">
      <c r="A123" s="254"/>
      <c r="B123" s="363"/>
      <c r="C123" s="335" t="s">
        <v>1369</v>
      </c>
      <c r="D123" s="335"/>
      <c r="E123" s="335"/>
      <c r="F123" s="335" t="s">
        <v>1370</v>
      </c>
      <c r="G123" s="336"/>
      <c r="H123" s="335" t="s">
        <v>60</v>
      </c>
      <c r="I123" s="335" t="s">
        <v>63</v>
      </c>
      <c r="J123" s="335" t="s">
        <v>1371</v>
      </c>
      <c r="K123" s="364"/>
    </row>
    <row r="124" spans="1:11" ht="17.25" customHeight="1">
      <c r="A124" s="254"/>
      <c r="B124" s="363"/>
      <c r="C124" s="337" t="s">
        <v>1372</v>
      </c>
      <c r="D124" s="337"/>
      <c r="E124" s="337"/>
      <c r="F124" s="338" t="s">
        <v>1373</v>
      </c>
      <c r="G124" s="339"/>
      <c r="H124" s="337"/>
      <c r="I124" s="337"/>
      <c r="J124" s="337" t="s">
        <v>1374</v>
      </c>
      <c r="K124" s="364"/>
    </row>
    <row r="125" spans="1:11" ht="5.25" customHeight="1">
      <c r="A125" s="254"/>
      <c r="B125" s="365"/>
      <c r="C125" s="340"/>
      <c r="D125" s="340"/>
      <c r="E125" s="340"/>
      <c r="F125" s="340"/>
      <c r="G125" s="366"/>
      <c r="H125" s="340"/>
      <c r="I125" s="340"/>
      <c r="J125" s="340"/>
      <c r="K125" s="367"/>
    </row>
    <row r="126" spans="1:11" ht="15" customHeight="1">
      <c r="A126" s="254"/>
      <c r="B126" s="365"/>
      <c r="C126" s="320" t="s">
        <v>1378</v>
      </c>
      <c r="D126" s="342"/>
      <c r="E126" s="342"/>
      <c r="F126" s="343" t="s">
        <v>1375</v>
      </c>
      <c r="G126" s="320"/>
      <c r="H126" s="320" t="s">
        <v>1413</v>
      </c>
      <c r="I126" s="320" t="s">
        <v>1377</v>
      </c>
      <c r="J126" s="320">
        <v>120</v>
      </c>
      <c r="K126" s="368"/>
    </row>
    <row r="127" spans="1:11" ht="15" customHeight="1">
      <c r="A127" s="254"/>
      <c r="B127" s="365"/>
      <c r="C127" s="320" t="s">
        <v>1422</v>
      </c>
      <c r="D127" s="320"/>
      <c r="E127" s="320"/>
      <c r="F127" s="343" t="s">
        <v>1375</v>
      </c>
      <c r="G127" s="320"/>
      <c r="H127" s="320" t="s">
        <v>1423</v>
      </c>
      <c r="I127" s="320" t="s">
        <v>1377</v>
      </c>
      <c r="J127" s="320" t="s">
        <v>1424</v>
      </c>
      <c r="K127" s="368"/>
    </row>
    <row r="128" spans="1:11" ht="15" customHeight="1">
      <c r="A128" s="254"/>
      <c r="B128" s="365"/>
      <c r="C128" s="320" t="s">
        <v>1323</v>
      </c>
      <c r="D128" s="320"/>
      <c r="E128" s="320"/>
      <c r="F128" s="343" t="s">
        <v>1375</v>
      </c>
      <c r="G128" s="320"/>
      <c r="H128" s="320" t="s">
        <v>1425</v>
      </c>
      <c r="I128" s="320" t="s">
        <v>1377</v>
      </c>
      <c r="J128" s="320" t="s">
        <v>1424</v>
      </c>
      <c r="K128" s="368"/>
    </row>
    <row r="129" spans="1:11" ht="15" customHeight="1">
      <c r="A129" s="254"/>
      <c r="B129" s="365"/>
      <c r="C129" s="320" t="s">
        <v>1386</v>
      </c>
      <c r="D129" s="320"/>
      <c r="E129" s="320"/>
      <c r="F129" s="343" t="s">
        <v>1381</v>
      </c>
      <c r="G129" s="320"/>
      <c r="H129" s="320" t="s">
        <v>1387</v>
      </c>
      <c r="I129" s="320" t="s">
        <v>1377</v>
      </c>
      <c r="J129" s="320">
        <v>15</v>
      </c>
      <c r="K129" s="368"/>
    </row>
    <row r="130" spans="1:11" ht="15" customHeight="1">
      <c r="A130" s="254"/>
      <c r="B130" s="365"/>
      <c r="C130" s="346" t="s">
        <v>1388</v>
      </c>
      <c r="D130" s="346"/>
      <c r="E130" s="346"/>
      <c r="F130" s="347" t="s">
        <v>1381</v>
      </c>
      <c r="G130" s="346"/>
      <c r="H130" s="346" t="s">
        <v>1389</v>
      </c>
      <c r="I130" s="346" t="s">
        <v>1377</v>
      </c>
      <c r="J130" s="346">
        <v>15</v>
      </c>
      <c r="K130" s="368"/>
    </row>
    <row r="131" spans="1:11" ht="15" customHeight="1">
      <c r="A131" s="254"/>
      <c r="B131" s="365"/>
      <c r="C131" s="346" t="s">
        <v>1390</v>
      </c>
      <c r="D131" s="346"/>
      <c r="E131" s="346"/>
      <c r="F131" s="347" t="s">
        <v>1381</v>
      </c>
      <c r="G131" s="346"/>
      <c r="H131" s="346" t="s">
        <v>1391</v>
      </c>
      <c r="I131" s="346" t="s">
        <v>1377</v>
      </c>
      <c r="J131" s="346">
        <v>20</v>
      </c>
      <c r="K131" s="368"/>
    </row>
    <row r="132" spans="1:11" ht="15" customHeight="1">
      <c r="A132" s="254"/>
      <c r="B132" s="365"/>
      <c r="C132" s="346" t="s">
        <v>1392</v>
      </c>
      <c r="D132" s="346"/>
      <c r="E132" s="346"/>
      <c r="F132" s="347" t="s">
        <v>1381</v>
      </c>
      <c r="G132" s="346"/>
      <c r="H132" s="346" t="s">
        <v>1393</v>
      </c>
      <c r="I132" s="346" t="s">
        <v>1377</v>
      </c>
      <c r="J132" s="346">
        <v>20</v>
      </c>
      <c r="K132" s="368"/>
    </row>
    <row r="133" spans="1:11" ht="15" customHeight="1">
      <c r="A133" s="254"/>
      <c r="B133" s="365"/>
      <c r="C133" s="320" t="s">
        <v>1380</v>
      </c>
      <c r="D133" s="320"/>
      <c r="E133" s="320"/>
      <c r="F133" s="343" t="s">
        <v>1381</v>
      </c>
      <c r="G133" s="320"/>
      <c r="H133" s="320" t="s">
        <v>1413</v>
      </c>
      <c r="I133" s="320" t="s">
        <v>1377</v>
      </c>
      <c r="J133" s="320">
        <v>50</v>
      </c>
      <c r="K133" s="368"/>
    </row>
    <row r="134" spans="1:11" ht="15" customHeight="1">
      <c r="A134" s="254"/>
      <c r="B134" s="365"/>
      <c r="C134" s="320" t="s">
        <v>1394</v>
      </c>
      <c r="D134" s="320"/>
      <c r="E134" s="320"/>
      <c r="F134" s="343" t="s">
        <v>1381</v>
      </c>
      <c r="G134" s="320"/>
      <c r="H134" s="320" t="s">
        <v>1413</v>
      </c>
      <c r="I134" s="320" t="s">
        <v>1377</v>
      </c>
      <c r="J134" s="320">
        <v>50</v>
      </c>
      <c r="K134" s="368"/>
    </row>
    <row r="135" spans="1:11" ht="15" customHeight="1">
      <c r="A135" s="254"/>
      <c r="B135" s="365"/>
      <c r="C135" s="320" t="s">
        <v>56</v>
      </c>
      <c r="D135" s="320"/>
      <c r="E135" s="320"/>
      <c r="F135" s="343" t="s">
        <v>1381</v>
      </c>
      <c r="G135" s="320"/>
      <c r="H135" s="320" t="s">
        <v>1413</v>
      </c>
      <c r="I135" s="320" t="s">
        <v>1377</v>
      </c>
      <c r="J135" s="320">
        <v>50</v>
      </c>
      <c r="K135" s="368"/>
    </row>
    <row r="136" spans="1:11" ht="15" customHeight="1">
      <c r="A136" s="254"/>
      <c r="B136" s="365"/>
      <c r="C136" s="320" t="s">
        <v>51</v>
      </c>
      <c r="D136" s="320"/>
      <c r="E136" s="320"/>
      <c r="F136" s="343" t="s">
        <v>1381</v>
      </c>
      <c r="G136" s="320"/>
      <c r="H136" s="320" t="s">
        <v>1413</v>
      </c>
      <c r="I136" s="320" t="s">
        <v>1377</v>
      </c>
      <c r="J136" s="320">
        <v>50</v>
      </c>
      <c r="K136" s="368"/>
    </row>
    <row r="137" spans="1:11" ht="15" customHeight="1">
      <c r="A137" s="254"/>
      <c r="B137" s="365"/>
      <c r="C137" s="320" t="s">
        <v>1401</v>
      </c>
      <c r="D137" s="320"/>
      <c r="E137" s="320"/>
      <c r="F137" s="343" t="s">
        <v>1381</v>
      </c>
      <c r="G137" s="320"/>
      <c r="H137" s="320" t="s">
        <v>1426</v>
      </c>
      <c r="I137" s="320" t="s">
        <v>1377</v>
      </c>
      <c r="J137" s="320">
        <v>255</v>
      </c>
      <c r="K137" s="368"/>
    </row>
    <row r="138" spans="1:11" ht="15" customHeight="1">
      <c r="A138" s="254"/>
      <c r="B138" s="365"/>
      <c r="C138" s="320" t="s">
        <v>1403</v>
      </c>
      <c r="D138" s="320"/>
      <c r="E138" s="320"/>
      <c r="F138" s="343" t="s">
        <v>1375</v>
      </c>
      <c r="G138" s="320"/>
      <c r="H138" s="320" t="s">
        <v>1427</v>
      </c>
      <c r="I138" s="320" t="s">
        <v>1405</v>
      </c>
      <c r="J138" s="320"/>
      <c r="K138" s="368"/>
    </row>
    <row r="139" spans="1:11" ht="15" customHeight="1">
      <c r="A139" s="254"/>
      <c r="B139" s="365"/>
      <c r="C139" s="320" t="s">
        <v>1406</v>
      </c>
      <c r="D139" s="320"/>
      <c r="E139" s="320"/>
      <c r="F139" s="343" t="s">
        <v>1375</v>
      </c>
      <c r="G139" s="320"/>
      <c r="H139" s="320" t="s">
        <v>1428</v>
      </c>
      <c r="I139" s="320" t="s">
        <v>1408</v>
      </c>
      <c r="J139" s="320"/>
      <c r="K139" s="368"/>
    </row>
    <row r="140" spans="1:11" ht="15" customHeight="1">
      <c r="A140" s="254"/>
      <c r="B140" s="365"/>
      <c r="C140" s="320" t="s">
        <v>1409</v>
      </c>
      <c r="D140" s="320"/>
      <c r="E140" s="320"/>
      <c r="F140" s="343" t="s">
        <v>1375</v>
      </c>
      <c r="G140" s="320"/>
      <c r="H140" s="320" t="s">
        <v>1409</v>
      </c>
      <c r="I140" s="320" t="s">
        <v>1408</v>
      </c>
      <c r="J140" s="320"/>
      <c r="K140" s="368"/>
    </row>
    <row r="141" spans="1:11" ht="15" customHeight="1">
      <c r="A141" s="254"/>
      <c r="B141" s="365"/>
      <c r="C141" s="320" t="s">
        <v>38</v>
      </c>
      <c r="D141" s="320"/>
      <c r="E141" s="320"/>
      <c r="F141" s="343" t="s">
        <v>1375</v>
      </c>
      <c r="G141" s="320"/>
      <c r="H141" s="320" t="s">
        <v>1429</v>
      </c>
      <c r="I141" s="320" t="s">
        <v>1408</v>
      </c>
      <c r="J141" s="320"/>
      <c r="K141" s="368"/>
    </row>
    <row r="142" spans="1:11" ht="15" customHeight="1">
      <c r="A142" s="254"/>
      <c r="B142" s="365"/>
      <c r="C142" s="320" t="s">
        <v>1430</v>
      </c>
      <c r="D142" s="320"/>
      <c r="E142" s="320"/>
      <c r="F142" s="343" t="s">
        <v>1375</v>
      </c>
      <c r="G142" s="320"/>
      <c r="H142" s="320" t="s">
        <v>1431</v>
      </c>
      <c r="I142" s="320" t="s">
        <v>1408</v>
      </c>
      <c r="J142" s="320"/>
      <c r="K142" s="368"/>
    </row>
    <row r="143" spans="1:11" ht="15" customHeight="1">
      <c r="A143" s="254"/>
      <c r="B143" s="369"/>
      <c r="C143" s="370"/>
      <c r="D143" s="370"/>
      <c r="E143" s="370"/>
      <c r="F143" s="370"/>
      <c r="G143" s="370"/>
      <c r="H143" s="370"/>
      <c r="I143" s="370"/>
      <c r="J143" s="370"/>
      <c r="K143" s="371"/>
    </row>
    <row r="144" spans="1:11" ht="18.75" customHeight="1">
      <c r="A144" s="254"/>
      <c r="B144" s="356"/>
      <c r="C144" s="356"/>
      <c r="D144" s="356"/>
      <c r="E144" s="356"/>
      <c r="F144" s="357"/>
      <c r="G144" s="356"/>
      <c r="H144" s="356"/>
      <c r="I144" s="356"/>
      <c r="J144" s="356"/>
      <c r="K144" s="356"/>
    </row>
    <row r="145" spans="1:11" ht="18.75" customHeight="1">
      <c r="A145" s="254"/>
      <c r="B145" s="328"/>
      <c r="C145" s="328"/>
      <c r="D145" s="328"/>
      <c r="E145" s="328"/>
      <c r="F145" s="328"/>
      <c r="G145" s="328"/>
      <c r="H145" s="328"/>
      <c r="I145" s="328"/>
      <c r="J145" s="328"/>
      <c r="K145" s="328"/>
    </row>
    <row r="146" spans="1:11" ht="7.5" customHeight="1">
      <c r="A146" s="254"/>
      <c r="B146" s="329"/>
      <c r="C146" s="330"/>
      <c r="D146" s="330"/>
      <c r="E146" s="330"/>
      <c r="F146" s="330"/>
      <c r="G146" s="330"/>
      <c r="H146" s="330"/>
      <c r="I146" s="330"/>
      <c r="J146" s="330"/>
      <c r="K146" s="331"/>
    </row>
    <row r="147" spans="1:11" ht="45" customHeight="1">
      <c r="A147" s="254"/>
      <c r="B147" s="332"/>
      <c r="C147" s="333" t="s">
        <v>1432</v>
      </c>
      <c r="D147" s="333"/>
      <c r="E147" s="333"/>
      <c r="F147" s="333"/>
      <c r="G147" s="333"/>
      <c r="H147" s="333"/>
      <c r="I147" s="333"/>
      <c r="J147" s="333"/>
      <c r="K147" s="334"/>
    </row>
    <row r="148" spans="1:11" ht="17.25" customHeight="1">
      <c r="A148" s="254"/>
      <c r="B148" s="332"/>
      <c r="C148" s="335" t="s">
        <v>1369</v>
      </c>
      <c r="D148" s="335"/>
      <c r="E148" s="335"/>
      <c r="F148" s="335" t="s">
        <v>1370</v>
      </c>
      <c r="G148" s="336"/>
      <c r="H148" s="335" t="s">
        <v>60</v>
      </c>
      <c r="I148" s="335" t="s">
        <v>63</v>
      </c>
      <c r="J148" s="335" t="s">
        <v>1371</v>
      </c>
      <c r="K148" s="334"/>
    </row>
    <row r="149" spans="1:11" ht="17.25" customHeight="1">
      <c r="A149" s="254"/>
      <c r="B149" s="332"/>
      <c r="C149" s="337" t="s">
        <v>1372</v>
      </c>
      <c r="D149" s="337"/>
      <c r="E149" s="337"/>
      <c r="F149" s="338" t="s">
        <v>1373</v>
      </c>
      <c r="G149" s="339"/>
      <c r="H149" s="337"/>
      <c r="I149" s="337"/>
      <c r="J149" s="337" t="s">
        <v>1374</v>
      </c>
      <c r="K149" s="334"/>
    </row>
    <row r="150" spans="1:11" ht="5.25" customHeight="1">
      <c r="A150" s="254"/>
      <c r="B150" s="345"/>
      <c r="C150" s="340"/>
      <c r="D150" s="340"/>
      <c r="E150" s="340"/>
      <c r="F150" s="340"/>
      <c r="G150" s="341"/>
      <c r="H150" s="340"/>
      <c r="I150" s="340"/>
      <c r="J150" s="340"/>
      <c r="K150" s="368"/>
    </row>
    <row r="151" spans="1:11" ht="15" customHeight="1">
      <c r="A151" s="254"/>
      <c r="B151" s="345"/>
      <c r="C151" s="372" t="s">
        <v>1378</v>
      </c>
      <c r="D151" s="320"/>
      <c r="E151" s="320"/>
      <c r="F151" s="373" t="s">
        <v>1375</v>
      </c>
      <c r="G151" s="320"/>
      <c r="H151" s="372" t="s">
        <v>1413</v>
      </c>
      <c r="I151" s="372" t="s">
        <v>1377</v>
      </c>
      <c r="J151" s="372">
        <v>120</v>
      </c>
      <c r="K151" s="368"/>
    </row>
    <row r="152" spans="1:11" ht="15" customHeight="1">
      <c r="A152" s="254"/>
      <c r="B152" s="345"/>
      <c r="C152" s="372" t="s">
        <v>1422</v>
      </c>
      <c r="D152" s="320"/>
      <c r="E152" s="320"/>
      <c r="F152" s="373" t="s">
        <v>1375</v>
      </c>
      <c r="G152" s="320"/>
      <c r="H152" s="372" t="s">
        <v>1433</v>
      </c>
      <c r="I152" s="372" t="s">
        <v>1377</v>
      </c>
      <c r="J152" s="372" t="s">
        <v>1424</v>
      </c>
      <c r="K152" s="368"/>
    </row>
    <row r="153" spans="1:11" ht="15" customHeight="1">
      <c r="A153" s="254"/>
      <c r="B153" s="345"/>
      <c r="C153" s="372" t="s">
        <v>1323</v>
      </c>
      <c r="D153" s="320"/>
      <c r="E153" s="320"/>
      <c r="F153" s="373" t="s">
        <v>1375</v>
      </c>
      <c r="G153" s="320"/>
      <c r="H153" s="372" t="s">
        <v>1434</v>
      </c>
      <c r="I153" s="372" t="s">
        <v>1377</v>
      </c>
      <c r="J153" s="372" t="s">
        <v>1424</v>
      </c>
      <c r="K153" s="368"/>
    </row>
    <row r="154" spans="1:11" ht="15" customHeight="1">
      <c r="A154" s="254"/>
      <c r="B154" s="345"/>
      <c r="C154" s="372" t="s">
        <v>1380</v>
      </c>
      <c r="D154" s="320"/>
      <c r="E154" s="320"/>
      <c r="F154" s="373" t="s">
        <v>1381</v>
      </c>
      <c r="G154" s="320"/>
      <c r="H154" s="372" t="s">
        <v>1413</v>
      </c>
      <c r="I154" s="372" t="s">
        <v>1377</v>
      </c>
      <c r="J154" s="372">
        <v>50</v>
      </c>
      <c r="K154" s="368"/>
    </row>
    <row r="155" spans="1:11" ht="15" customHeight="1">
      <c r="A155" s="254"/>
      <c r="B155" s="345"/>
      <c r="C155" s="372" t="s">
        <v>1383</v>
      </c>
      <c r="D155" s="320"/>
      <c r="E155" s="320"/>
      <c r="F155" s="373" t="s">
        <v>1375</v>
      </c>
      <c r="G155" s="320"/>
      <c r="H155" s="372" t="s">
        <v>1413</v>
      </c>
      <c r="I155" s="372" t="s">
        <v>1385</v>
      </c>
      <c r="J155" s="372"/>
      <c r="K155" s="368"/>
    </row>
    <row r="156" spans="1:11" ht="15" customHeight="1">
      <c r="A156" s="254"/>
      <c r="B156" s="345"/>
      <c r="C156" s="372" t="s">
        <v>1394</v>
      </c>
      <c r="D156" s="320"/>
      <c r="E156" s="320"/>
      <c r="F156" s="373" t="s">
        <v>1381</v>
      </c>
      <c r="G156" s="320"/>
      <c r="H156" s="372" t="s">
        <v>1413</v>
      </c>
      <c r="I156" s="372" t="s">
        <v>1377</v>
      </c>
      <c r="J156" s="372">
        <v>50</v>
      </c>
      <c r="K156" s="368"/>
    </row>
    <row r="157" spans="1:11" ht="15" customHeight="1">
      <c r="A157" s="254"/>
      <c r="B157" s="345"/>
      <c r="C157" s="372" t="s">
        <v>51</v>
      </c>
      <c r="D157" s="320"/>
      <c r="E157" s="320"/>
      <c r="F157" s="373" t="s">
        <v>1381</v>
      </c>
      <c r="G157" s="320"/>
      <c r="H157" s="372" t="s">
        <v>1413</v>
      </c>
      <c r="I157" s="372" t="s">
        <v>1377</v>
      </c>
      <c r="J157" s="372">
        <v>50</v>
      </c>
      <c r="K157" s="368"/>
    </row>
    <row r="158" spans="1:11" ht="15" customHeight="1">
      <c r="A158" s="254"/>
      <c r="B158" s="345"/>
      <c r="C158" s="372" t="s">
        <v>56</v>
      </c>
      <c r="D158" s="320"/>
      <c r="E158" s="320"/>
      <c r="F158" s="373" t="s">
        <v>1381</v>
      </c>
      <c r="G158" s="320"/>
      <c r="H158" s="372" t="s">
        <v>1413</v>
      </c>
      <c r="I158" s="372" t="s">
        <v>1377</v>
      </c>
      <c r="J158" s="372">
        <v>50</v>
      </c>
      <c r="K158" s="368"/>
    </row>
    <row r="159" spans="1:11" ht="15" customHeight="1">
      <c r="A159" s="254"/>
      <c r="B159" s="345"/>
      <c r="C159" s="372" t="s">
        <v>102</v>
      </c>
      <c r="D159" s="320"/>
      <c r="E159" s="320"/>
      <c r="F159" s="373" t="s">
        <v>1375</v>
      </c>
      <c r="G159" s="320"/>
      <c r="H159" s="372" t="s">
        <v>1435</v>
      </c>
      <c r="I159" s="372" t="s">
        <v>1377</v>
      </c>
      <c r="J159" s="372" t="s">
        <v>1436</v>
      </c>
      <c r="K159" s="368"/>
    </row>
    <row r="160" spans="1:11" ht="15" customHeight="1">
      <c r="A160" s="254"/>
      <c r="B160" s="345"/>
      <c r="C160" s="372" t="s">
        <v>1437</v>
      </c>
      <c r="D160" s="320"/>
      <c r="E160" s="320"/>
      <c r="F160" s="373" t="s">
        <v>1375</v>
      </c>
      <c r="G160" s="320"/>
      <c r="H160" s="372" t="s">
        <v>1438</v>
      </c>
      <c r="I160" s="372" t="s">
        <v>1408</v>
      </c>
      <c r="J160" s="372"/>
      <c r="K160" s="368"/>
    </row>
    <row r="161" spans="1:11" ht="15" customHeight="1">
      <c r="A161" s="254"/>
      <c r="B161" s="374"/>
      <c r="C161" s="354"/>
      <c r="D161" s="354"/>
      <c r="E161" s="354"/>
      <c r="F161" s="354"/>
      <c r="G161" s="354"/>
      <c r="H161" s="354"/>
      <c r="I161" s="354"/>
      <c r="J161" s="354"/>
      <c r="K161" s="375"/>
    </row>
    <row r="162" spans="1:11" ht="18.75" customHeight="1">
      <c r="A162" s="254"/>
      <c r="B162" s="356"/>
      <c r="C162" s="366"/>
      <c r="D162" s="366"/>
      <c r="E162" s="366"/>
      <c r="F162" s="376"/>
      <c r="G162" s="366"/>
      <c r="H162" s="366"/>
      <c r="I162" s="366"/>
      <c r="J162" s="366"/>
      <c r="K162" s="356"/>
    </row>
    <row r="163" spans="1:11" ht="18.75" customHeight="1">
      <c r="A163" s="254"/>
      <c r="B163" s="328"/>
      <c r="C163" s="328"/>
      <c r="D163" s="328"/>
      <c r="E163" s="328"/>
      <c r="F163" s="328"/>
      <c r="G163" s="328"/>
      <c r="H163" s="328"/>
      <c r="I163" s="328"/>
      <c r="J163" s="328"/>
      <c r="K163" s="328"/>
    </row>
    <row r="164" spans="1:11" ht="7.5" customHeight="1">
      <c r="A164" s="254"/>
      <c r="B164" s="306"/>
      <c r="C164" s="307"/>
      <c r="D164" s="307"/>
      <c r="E164" s="307"/>
      <c r="F164" s="307"/>
      <c r="G164" s="307"/>
      <c r="H164" s="307"/>
      <c r="I164" s="307"/>
      <c r="J164" s="307"/>
      <c r="K164" s="308"/>
    </row>
    <row r="165" spans="1:11" ht="45" customHeight="1">
      <c r="A165" s="254"/>
      <c r="B165" s="309"/>
      <c r="C165" s="310" t="s">
        <v>1439</v>
      </c>
      <c r="D165" s="310"/>
      <c r="E165" s="310"/>
      <c r="F165" s="310"/>
      <c r="G165" s="310"/>
      <c r="H165" s="310"/>
      <c r="I165" s="310"/>
      <c r="J165" s="310"/>
      <c r="K165" s="311"/>
    </row>
    <row r="166" spans="1:11" ht="17.25" customHeight="1">
      <c r="A166" s="254"/>
      <c r="B166" s="309"/>
      <c r="C166" s="335" t="s">
        <v>1369</v>
      </c>
      <c r="D166" s="335"/>
      <c r="E166" s="335"/>
      <c r="F166" s="335" t="s">
        <v>1370</v>
      </c>
      <c r="G166" s="377"/>
      <c r="H166" s="378" t="s">
        <v>60</v>
      </c>
      <c r="I166" s="378" t="s">
        <v>63</v>
      </c>
      <c r="J166" s="335" t="s">
        <v>1371</v>
      </c>
      <c r="K166" s="311"/>
    </row>
    <row r="167" spans="1:11" ht="17.25" customHeight="1">
      <c r="A167" s="254"/>
      <c r="B167" s="312"/>
      <c r="C167" s="337" t="s">
        <v>1372</v>
      </c>
      <c r="D167" s="337"/>
      <c r="E167" s="337"/>
      <c r="F167" s="338" t="s">
        <v>1373</v>
      </c>
      <c r="G167" s="379"/>
      <c r="H167" s="380"/>
      <c r="I167" s="380"/>
      <c r="J167" s="337" t="s">
        <v>1374</v>
      </c>
      <c r="K167" s="314"/>
    </row>
    <row r="168" spans="1:11" ht="5.25" customHeight="1">
      <c r="A168" s="254"/>
      <c r="B168" s="345"/>
      <c r="C168" s="340"/>
      <c r="D168" s="340"/>
      <c r="E168" s="340"/>
      <c r="F168" s="340"/>
      <c r="G168" s="341"/>
      <c r="H168" s="340"/>
      <c r="I168" s="340"/>
      <c r="J168" s="340"/>
      <c r="K168" s="368"/>
    </row>
    <row r="169" spans="1:11" ht="15" customHeight="1">
      <c r="A169" s="254"/>
      <c r="B169" s="345"/>
      <c r="C169" s="320" t="s">
        <v>1378</v>
      </c>
      <c r="D169" s="320"/>
      <c r="E169" s="320"/>
      <c r="F169" s="343" t="s">
        <v>1375</v>
      </c>
      <c r="G169" s="320"/>
      <c r="H169" s="320" t="s">
        <v>1413</v>
      </c>
      <c r="I169" s="320" t="s">
        <v>1377</v>
      </c>
      <c r="J169" s="320">
        <v>120</v>
      </c>
      <c r="K169" s="368"/>
    </row>
    <row r="170" spans="1:11" ht="15" customHeight="1">
      <c r="A170" s="254"/>
      <c r="B170" s="345"/>
      <c r="C170" s="320" t="s">
        <v>1422</v>
      </c>
      <c r="D170" s="320"/>
      <c r="E170" s="320"/>
      <c r="F170" s="343" t="s">
        <v>1375</v>
      </c>
      <c r="G170" s="320"/>
      <c r="H170" s="320" t="s">
        <v>1423</v>
      </c>
      <c r="I170" s="320" t="s">
        <v>1377</v>
      </c>
      <c r="J170" s="320" t="s">
        <v>1424</v>
      </c>
      <c r="K170" s="368"/>
    </row>
    <row r="171" spans="1:11" ht="15" customHeight="1">
      <c r="A171" s="254"/>
      <c r="B171" s="345"/>
      <c r="C171" s="320" t="s">
        <v>1323</v>
      </c>
      <c r="D171" s="320"/>
      <c r="E171" s="320"/>
      <c r="F171" s="343" t="s">
        <v>1375</v>
      </c>
      <c r="G171" s="320"/>
      <c r="H171" s="320" t="s">
        <v>1440</v>
      </c>
      <c r="I171" s="320" t="s">
        <v>1377</v>
      </c>
      <c r="J171" s="320" t="s">
        <v>1424</v>
      </c>
      <c r="K171" s="368"/>
    </row>
    <row r="172" spans="1:11" ht="15" customHeight="1">
      <c r="A172" s="254"/>
      <c r="B172" s="345"/>
      <c r="C172" s="320" t="s">
        <v>1380</v>
      </c>
      <c r="D172" s="320"/>
      <c r="E172" s="320"/>
      <c r="F172" s="343" t="s">
        <v>1381</v>
      </c>
      <c r="G172" s="320"/>
      <c r="H172" s="320" t="s">
        <v>1440</v>
      </c>
      <c r="I172" s="320" t="s">
        <v>1377</v>
      </c>
      <c r="J172" s="320">
        <v>50</v>
      </c>
      <c r="K172" s="368"/>
    </row>
    <row r="173" spans="1:11" ht="15" customHeight="1">
      <c r="A173" s="254"/>
      <c r="B173" s="345"/>
      <c r="C173" s="320" t="s">
        <v>1383</v>
      </c>
      <c r="D173" s="320"/>
      <c r="E173" s="320"/>
      <c r="F173" s="343" t="s">
        <v>1375</v>
      </c>
      <c r="G173" s="320"/>
      <c r="H173" s="320" t="s">
        <v>1440</v>
      </c>
      <c r="I173" s="320" t="s">
        <v>1385</v>
      </c>
      <c r="J173" s="320"/>
      <c r="K173" s="368"/>
    </row>
    <row r="174" spans="1:11" ht="15" customHeight="1">
      <c r="A174" s="254"/>
      <c r="B174" s="345"/>
      <c r="C174" s="320" t="s">
        <v>1394</v>
      </c>
      <c r="D174" s="320"/>
      <c r="E174" s="320"/>
      <c r="F174" s="343" t="s">
        <v>1381</v>
      </c>
      <c r="G174" s="320"/>
      <c r="H174" s="320" t="s">
        <v>1440</v>
      </c>
      <c r="I174" s="320" t="s">
        <v>1377</v>
      </c>
      <c r="J174" s="320">
        <v>50</v>
      </c>
      <c r="K174" s="368"/>
    </row>
    <row r="175" spans="1:11" ht="15" customHeight="1">
      <c r="A175" s="254"/>
      <c r="B175" s="345"/>
      <c r="C175" s="320" t="s">
        <v>51</v>
      </c>
      <c r="D175" s="320"/>
      <c r="E175" s="320"/>
      <c r="F175" s="343" t="s">
        <v>1381</v>
      </c>
      <c r="G175" s="320"/>
      <c r="H175" s="320" t="s">
        <v>1440</v>
      </c>
      <c r="I175" s="320" t="s">
        <v>1377</v>
      </c>
      <c r="J175" s="320">
        <v>50</v>
      </c>
      <c r="K175" s="368"/>
    </row>
    <row r="176" spans="1:11" ht="15" customHeight="1">
      <c r="A176" s="254"/>
      <c r="B176" s="345"/>
      <c r="C176" s="320" t="s">
        <v>56</v>
      </c>
      <c r="D176" s="320"/>
      <c r="E176" s="320"/>
      <c r="F176" s="343" t="s">
        <v>1381</v>
      </c>
      <c r="G176" s="320"/>
      <c r="H176" s="320" t="s">
        <v>1440</v>
      </c>
      <c r="I176" s="320" t="s">
        <v>1377</v>
      </c>
      <c r="J176" s="320">
        <v>50</v>
      </c>
      <c r="K176" s="368"/>
    </row>
    <row r="177" spans="1:11" ht="15" customHeight="1">
      <c r="A177" s="254"/>
      <c r="B177" s="345"/>
      <c r="C177" s="320" t="s">
        <v>132</v>
      </c>
      <c r="D177" s="320"/>
      <c r="E177" s="320"/>
      <c r="F177" s="343" t="s">
        <v>1375</v>
      </c>
      <c r="G177" s="320"/>
      <c r="H177" s="320" t="s">
        <v>1441</v>
      </c>
      <c r="I177" s="320" t="s">
        <v>1442</v>
      </c>
      <c r="J177" s="320"/>
      <c r="K177" s="368"/>
    </row>
    <row r="178" spans="1:11" ht="15" customHeight="1">
      <c r="A178" s="254"/>
      <c r="B178" s="345"/>
      <c r="C178" s="320" t="s">
        <v>63</v>
      </c>
      <c r="D178" s="320"/>
      <c r="E178" s="320"/>
      <c r="F178" s="343" t="s">
        <v>1375</v>
      </c>
      <c r="G178" s="320"/>
      <c r="H178" s="320" t="s">
        <v>1443</v>
      </c>
      <c r="I178" s="320" t="s">
        <v>1444</v>
      </c>
      <c r="J178" s="320">
        <v>1</v>
      </c>
      <c r="K178" s="368"/>
    </row>
    <row r="179" spans="1:11" ht="15" customHeight="1">
      <c r="A179" s="254"/>
      <c r="B179" s="345"/>
      <c r="C179" s="320" t="s">
        <v>59</v>
      </c>
      <c r="D179" s="320"/>
      <c r="E179" s="320"/>
      <c r="F179" s="343" t="s">
        <v>1375</v>
      </c>
      <c r="G179" s="320"/>
      <c r="H179" s="320" t="s">
        <v>1445</v>
      </c>
      <c r="I179" s="320" t="s">
        <v>1377</v>
      </c>
      <c r="J179" s="320">
        <v>20</v>
      </c>
      <c r="K179" s="368"/>
    </row>
    <row r="180" spans="1:11" ht="15" customHeight="1">
      <c r="A180" s="254"/>
      <c r="B180" s="345"/>
      <c r="C180" s="320" t="s">
        <v>60</v>
      </c>
      <c r="D180" s="320"/>
      <c r="E180" s="320"/>
      <c r="F180" s="343" t="s">
        <v>1375</v>
      </c>
      <c r="G180" s="320"/>
      <c r="H180" s="320" t="s">
        <v>1446</v>
      </c>
      <c r="I180" s="320" t="s">
        <v>1377</v>
      </c>
      <c r="J180" s="320">
        <v>255</v>
      </c>
      <c r="K180" s="368"/>
    </row>
    <row r="181" spans="1:11" ht="15" customHeight="1">
      <c r="A181" s="254"/>
      <c r="B181" s="345"/>
      <c r="C181" s="320" t="s">
        <v>133</v>
      </c>
      <c r="D181" s="320"/>
      <c r="E181" s="320"/>
      <c r="F181" s="343" t="s">
        <v>1375</v>
      </c>
      <c r="G181" s="320"/>
      <c r="H181" s="320" t="s">
        <v>1339</v>
      </c>
      <c r="I181" s="320" t="s">
        <v>1377</v>
      </c>
      <c r="J181" s="320">
        <v>10</v>
      </c>
      <c r="K181" s="368"/>
    </row>
    <row r="182" spans="1:11" ht="15" customHeight="1">
      <c r="A182" s="254"/>
      <c r="B182" s="345"/>
      <c r="C182" s="320" t="s">
        <v>134</v>
      </c>
      <c r="D182" s="320"/>
      <c r="E182" s="320"/>
      <c r="F182" s="343" t="s">
        <v>1375</v>
      </c>
      <c r="G182" s="320"/>
      <c r="H182" s="320" t="s">
        <v>1447</v>
      </c>
      <c r="I182" s="320" t="s">
        <v>1408</v>
      </c>
      <c r="J182" s="320"/>
      <c r="K182" s="368"/>
    </row>
    <row r="183" spans="1:11" ht="15" customHeight="1">
      <c r="A183" s="254"/>
      <c r="B183" s="345"/>
      <c r="C183" s="320" t="s">
        <v>1448</v>
      </c>
      <c r="D183" s="320"/>
      <c r="E183" s="320"/>
      <c r="F183" s="343" t="s">
        <v>1375</v>
      </c>
      <c r="G183" s="320"/>
      <c r="H183" s="320" t="s">
        <v>1449</v>
      </c>
      <c r="I183" s="320" t="s">
        <v>1408</v>
      </c>
      <c r="J183" s="320"/>
      <c r="K183" s="368"/>
    </row>
    <row r="184" spans="1:11" ht="15" customHeight="1">
      <c r="A184" s="254"/>
      <c r="B184" s="345"/>
      <c r="C184" s="320" t="s">
        <v>1437</v>
      </c>
      <c r="D184" s="320"/>
      <c r="E184" s="320"/>
      <c r="F184" s="343" t="s">
        <v>1375</v>
      </c>
      <c r="G184" s="320"/>
      <c r="H184" s="320" t="s">
        <v>1450</v>
      </c>
      <c r="I184" s="320" t="s">
        <v>1408</v>
      </c>
      <c r="J184" s="320"/>
      <c r="K184" s="368"/>
    </row>
    <row r="185" spans="1:11" ht="15" customHeight="1">
      <c r="A185" s="254"/>
      <c r="B185" s="345"/>
      <c r="C185" s="320" t="s">
        <v>136</v>
      </c>
      <c r="D185" s="320"/>
      <c r="E185" s="320"/>
      <c r="F185" s="343" t="s">
        <v>1381</v>
      </c>
      <c r="G185" s="320"/>
      <c r="H185" s="320" t="s">
        <v>1451</v>
      </c>
      <c r="I185" s="320" t="s">
        <v>1377</v>
      </c>
      <c r="J185" s="320">
        <v>50</v>
      </c>
      <c r="K185" s="368"/>
    </row>
    <row r="186" spans="1:11" ht="15" customHeight="1">
      <c r="A186" s="254"/>
      <c r="B186" s="345"/>
      <c r="C186" s="320" t="s">
        <v>1452</v>
      </c>
      <c r="D186" s="320"/>
      <c r="E186" s="320"/>
      <c r="F186" s="343" t="s">
        <v>1381</v>
      </c>
      <c r="G186" s="320"/>
      <c r="H186" s="320" t="s">
        <v>1453</v>
      </c>
      <c r="I186" s="320" t="s">
        <v>1454</v>
      </c>
      <c r="J186" s="320"/>
      <c r="K186" s="368"/>
    </row>
    <row r="187" spans="1:11" ht="15" customHeight="1">
      <c r="A187" s="254"/>
      <c r="B187" s="345"/>
      <c r="C187" s="320" t="s">
        <v>1455</v>
      </c>
      <c r="D187" s="320"/>
      <c r="E187" s="320"/>
      <c r="F187" s="343" t="s">
        <v>1381</v>
      </c>
      <c r="G187" s="320"/>
      <c r="H187" s="320" t="s">
        <v>1456</v>
      </c>
      <c r="I187" s="320" t="s">
        <v>1454</v>
      </c>
      <c r="J187" s="320"/>
      <c r="K187" s="368"/>
    </row>
    <row r="188" spans="1:11" ht="15" customHeight="1">
      <c r="A188" s="254"/>
      <c r="B188" s="345"/>
      <c r="C188" s="320" t="s">
        <v>1457</v>
      </c>
      <c r="D188" s="320"/>
      <c r="E188" s="320"/>
      <c r="F188" s="343" t="s">
        <v>1381</v>
      </c>
      <c r="G188" s="320"/>
      <c r="H188" s="320" t="s">
        <v>1458</v>
      </c>
      <c r="I188" s="320" t="s">
        <v>1454</v>
      </c>
      <c r="J188" s="320"/>
      <c r="K188" s="368"/>
    </row>
    <row r="189" spans="1:11" ht="15" customHeight="1">
      <c r="A189" s="254"/>
      <c r="B189" s="345"/>
      <c r="C189" s="381" t="s">
        <v>1459</v>
      </c>
      <c r="D189" s="320"/>
      <c r="E189" s="320"/>
      <c r="F189" s="343" t="s">
        <v>1381</v>
      </c>
      <c r="G189" s="320"/>
      <c r="H189" s="320" t="s">
        <v>1460</v>
      </c>
      <c r="I189" s="320" t="s">
        <v>1461</v>
      </c>
      <c r="J189" s="382" t="s">
        <v>1462</v>
      </c>
      <c r="K189" s="368"/>
    </row>
    <row r="190" spans="1:11" ht="15" customHeight="1">
      <c r="A190" s="254"/>
      <c r="B190" s="345"/>
      <c r="C190" s="381" t="s">
        <v>42</v>
      </c>
      <c r="D190" s="320"/>
      <c r="E190" s="320"/>
      <c r="F190" s="343" t="s">
        <v>1375</v>
      </c>
      <c r="G190" s="320"/>
      <c r="H190" s="318" t="s">
        <v>1463</v>
      </c>
      <c r="I190" s="320" t="s">
        <v>1464</v>
      </c>
      <c r="J190" s="320"/>
      <c r="K190" s="368"/>
    </row>
    <row r="191" spans="1:11" ht="15" customHeight="1">
      <c r="A191" s="254"/>
      <c r="B191" s="345"/>
      <c r="C191" s="381" t="s">
        <v>1465</v>
      </c>
      <c r="D191" s="320"/>
      <c r="E191" s="320"/>
      <c r="F191" s="343" t="s">
        <v>1375</v>
      </c>
      <c r="G191" s="320"/>
      <c r="H191" s="320" t="s">
        <v>1466</v>
      </c>
      <c r="I191" s="320" t="s">
        <v>1408</v>
      </c>
      <c r="J191" s="320"/>
      <c r="K191" s="368"/>
    </row>
    <row r="192" spans="1:11" ht="15" customHeight="1">
      <c r="A192" s="254"/>
      <c r="B192" s="345"/>
      <c r="C192" s="381" t="s">
        <v>1467</v>
      </c>
      <c r="D192" s="320"/>
      <c r="E192" s="320"/>
      <c r="F192" s="343" t="s">
        <v>1375</v>
      </c>
      <c r="G192" s="320"/>
      <c r="H192" s="320" t="s">
        <v>1468</v>
      </c>
      <c r="I192" s="320" t="s">
        <v>1408</v>
      </c>
      <c r="J192" s="320"/>
      <c r="K192" s="368"/>
    </row>
    <row r="193" spans="1:11" ht="15" customHeight="1">
      <c r="A193" s="254"/>
      <c r="B193" s="345"/>
      <c r="C193" s="381" t="s">
        <v>1469</v>
      </c>
      <c r="D193" s="320"/>
      <c r="E193" s="320"/>
      <c r="F193" s="343" t="s">
        <v>1381</v>
      </c>
      <c r="G193" s="320"/>
      <c r="H193" s="320" t="s">
        <v>1470</v>
      </c>
      <c r="I193" s="320" t="s">
        <v>1408</v>
      </c>
      <c r="J193" s="320"/>
      <c r="K193" s="368"/>
    </row>
    <row r="194" spans="1:11" ht="15" customHeight="1">
      <c r="A194" s="254"/>
      <c r="B194" s="374"/>
      <c r="C194" s="383"/>
      <c r="D194" s="354"/>
      <c r="E194" s="354"/>
      <c r="F194" s="354"/>
      <c r="G194" s="354"/>
      <c r="H194" s="354"/>
      <c r="I194" s="354"/>
      <c r="J194" s="354"/>
      <c r="K194" s="375"/>
    </row>
    <row r="195" spans="1:11" ht="18.75" customHeight="1">
      <c r="A195" s="254"/>
      <c r="B195" s="356"/>
      <c r="C195" s="366"/>
      <c r="D195" s="366"/>
      <c r="E195" s="366"/>
      <c r="F195" s="376"/>
      <c r="G195" s="366"/>
      <c r="H195" s="366"/>
      <c r="I195" s="366"/>
      <c r="J195" s="366"/>
      <c r="K195" s="356"/>
    </row>
    <row r="196" spans="1:11" ht="18.75" customHeight="1">
      <c r="A196" s="254"/>
      <c r="B196" s="356"/>
      <c r="C196" s="366"/>
      <c r="D196" s="366"/>
      <c r="E196" s="366"/>
      <c r="F196" s="376"/>
      <c r="G196" s="366"/>
      <c r="H196" s="366"/>
      <c r="I196" s="366"/>
      <c r="J196" s="366"/>
      <c r="K196" s="356"/>
    </row>
    <row r="197" spans="1:11" ht="18.75" customHeight="1">
      <c r="A197" s="254"/>
      <c r="B197" s="328"/>
      <c r="C197" s="328"/>
      <c r="D197" s="328"/>
      <c r="E197" s="328"/>
      <c r="F197" s="328"/>
      <c r="G197" s="328"/>
      <c r="H197" s="328"/>
      <c r="I197" s="328"/>
      <c r="J197" s="328"/>
      <c r="K197" s="328"/>
    </row>
    <row r="198" spans="1:11" ht="13.5">
      <c r="A198" s="254"/>
      <c r="B198" s="306"/>
      <c r="C198" s="307"/>
      <c r="D198" s="307"/>
      <c r="E198" s="307"/>
      <c r="F198" s="307"/>
      <c r="G198" s="307"/>
      <c r="H198" s="307"/>
      <c r="I198" s="307"/>
      <c r="J198" s="307"/>
      <c r="K198" s="308"/>
    </row>
    <row r="199" spans="1:11" ht="21">
      <c r="A199" s="254"/>
      <c r="B199" s="309"/>
      <c r="C199" s="310" t="s">
        <v>1471</v>
      </c>
      <c r="D199" s="310"/>
      <c r="E199" s="310"/>
      <c r="F199" s="310"/>
      <c r="G199" s="310"/>
      <c r="H199" s="310"/>
      <c r="I199" s="310"/>
      <c r="J199" s="310"/>
      <c r="K199" s="311"/>
    </row>
    <row r="200" spans="1:11" ht="25.5" customHeight="1">
      <c r="A200" s="254"/>
      <c r="B200" s="309"/>
      <c r="C200" s="384" t="s">
        <v>1472</v>
      </c>
      <c r="D200" s="384"/>
      <c r="E200" s="384"/>
      <c r="F200" s="384" t="s">
        <v>1473</v>
      </c>
      <c r="G200" s="385"/>
      <c r="H200" s="386" t="s">
        <v>1474</v>
      </c>
      <c r="I200" s="386"/>
      <c r="J200" s="386"/>
      <c r="K200" s="311"/>
    </row>
    <row r="201" spans="1:11" ht="5.25" customHeight="1">
      <c r="A201" s="254"/>
      <c r="B201" s="345"/>
      <c r="C201" s="340"/>
      <c r="D201" s="340"/>
      <c r="E201" s="340"/>
      <c r="F201" s="340"/>
      <c r="G201" s="366"/>
      <c r="H201" s="340"/>
      <c r="I201" s="340"/>
      <c r="J201" s="340"/>
      <c r="K201" s="368"/>
    </row>
    <row r="202" spans="1:11" ht="15" customHeight="1">
      <c r="A202" s="254"/>
      <c r="B202" s="345"/>
      <c r="C202" s="320" t="s">
        <v>1464</v>
      </c>
      <c r="D202" s="320"/>
      <c r="E202" s="320"/>
      <c r="F202" s="343" t="s">
        <v>43</v>
      </c>
      <c r="G202" s="320"/>
      <c r="H202" s="387" t="s">
        <v>1475</v>
      </c>
      <c r="I202" s="387"/>
      <c r="J202" s="387"/>
      <c r="K202" s="368"/>
    </row>
    <row r="203" spans="1:11" ht="15" customHeight="1">
      <c r="A203" s="254"/>
      <c r="B203" s="345"/>
      <c r="C203" s="320"/>
      <c r="D203" s="320"/>
      <c r="E203" s="320"/>
      <c r="F203" s="343" t="s">
        <v>44</v>
      </c>
      <c r="G203" s="320"/>
      <c r="H203" s="387" t="s">
        <v>1476</v>
      </c>
      <c r="I203" s="387"/>
      <c r="J203" s="387"/>
      <c r="K203" s="368"/>
    </row>
    <row r="204" spans="1:11" ht="15" customHeight="1">
      <c r="A204" s="254"/>
      <c r="B204" s="345"/>
      <c r="C204" s="320"/>
      <c r="D204" s="320"/>
      <c r="E204" s="320"/>
      <c r="F204" s="343" t="s">
        <v>47</v>
      </c>
      <c r="G204" s="320"/>
      <c r="H204" s="387" t="s">
        <v>1477</v>
      </c>
      <c r="I204" s="387"/>
      <c r="J204" s="387"/>
      <c r="K204" s="368"/>
    </row>
    <row r="205" spans="1:11" ht="15" customHeight="1">
      <c r="A205" s="254"/>
      <c r="B205" s="345"/>
      <c r="C205" s="320"/>
      <c r="D205" s="320"/>
      <c r="E205" s="320"/>
      <c r="F205" s="343" t="s">
        <v>45</v>
      </c>
      <c r="G205" s="320"/>
      <c r="H205" s="387" t="s">
        <v>1478</v>
      </c>
      <c r="I205" s="387"/>
      <c r="J205" s="387"/>
      <c r="K205" s="368"/>
    </row>
    <row r="206" spans="1:11" ht="15" customHeight="1">
      <c r="A206" s="254"/>
      <c r="B206" s="345"/>
      <c r="C206" s="320"/>
      <c r="D206" s="320"/>
      <c r="E206" s="320"/>
      <c r="F206" s="343" t="s">
        <v>46</v>
      </c>
      <c r="G206" s="320"/>
      <c r="H206" s="387" t="s">
        <v>1479</v>
      </c>
      <c r="I206" s="387"/>
      <c r="J206" s="387"/>
      <c r="K206" s="368"/>
    </row>
    <row r="207" spans="1:11" ht="15" customHeight="1">
      <c r="A207" s="254"/>
      <c r="B207" s="345"/>
      <c r="C207" s="320"/>
      <c r="D207" s="320"/>
      <c r="E207" s="320"/>
      <c r="F207" s="343"/>
      <c r="G207" s="320"/>
      <c r="H207" s="320"/>
      <c r="I207" s="320"/>
      <c r="J207" s="320"/>
      <c r="K207" s="368"/>
    </row>
    <row r="208" spans="1:11" ht="15" customHeight="1">
      <c r="A208" s="254"/>
      <c r="B208" s="345"/>
      <c r="C208" s="320" t="s">
        <v>1420</v>
      </c>
      <c r="D208" s="320"/>
      <c r="E208" s="320"/>
      <c r="F208" s="343" t="s">
        <v>85</v>
      </c>
      <c r="G208" s="320"/>
      <c r="H208" s="387" t="s">
        <v>1480</v>
      </c>
      <c r="I208" s="387"/>
      <c r="J208" s="387"/>
      <c r="K208" s="368"/>
    </row>
    <row r="209" spans="1:11" ht="15" customHeight="1">
      <c r="A209" s="254"/>
      <c r="B209" s="345"/>
      <c r="C209" s="320"/>
      <c r="D209" s="320"/>
      <c r="E209" s="320"/>
      <c r="F209" s="343" t="s">
        <v>1317</v>
      </c>
      <c r="G209" s="320"/>
      <c r="H209" s="387" t="s">
        <v>1318</v>
      </c>
      <c r="I209" s="387"/>
      <c r="J209" s="387"/>
      <c r="K209" s="368"/>
    </row>
    <row r="210" spans="1:11" ht="15" customHeight="1">
      <c r="A210" s="254"/>
      <c r="B210" s="345"/>
      <c r="C210" s="320"/>
      <c r="D210" s="320"/>
      <c r="E210" s="320"/>
      <c r="F210" s="343" t="s">
        <v>1315</v>
      </c>
      <c r="G210" s="320"/>
      <c r="H210" s="387" t="s">
        <v>1481</v>
      </c>
      <c r="I210" s="387"/>
      <c r="J210" s="387"/>
      <c r="K210" s="368"/>
    </row>
    <row r="211" spans="1:11" ht="15" customHeight="1">
      <c r="A211" s="254"/>
      <c r="B211" s="388"/>
      <c r="C211" s="320"/>
      <c r="D211" s="320"/>
      <c r="E211" s="320"/>
      <c r="F211" s="343" t="s">
        <v>1319</v>
      </c>
      <c r="G211" s="381"/>
      <c r="H211" s="389" t="s">
        <v>1320</v>
      </c>
      <c r="I211" s="389"/>
      <c r="J211" s="389"/>
      <c r="K211" s="390"/>
    </row>
    <row r="212" spans="1:11" ht="15" customHeight="1">
      <c r="A212" s="254"/>
      <c r="B212" s="388"/>
      <c r="C212" s="320"/>
      <c r="D212" s="320"/>
      <c r="E212" s="320"/>
      <c r="F212" s="343" t="s">
        <v>1321</v>
      </c>
      <c r="G212" s="381"/>
      <c r="H212" s="389" t="s">
        <v>979</v>
      </c>
      <c r="I212" s="389"/>
      <c r="J212" s="389"/>
      <c r="K212" s="390"/>
    </row>
    <row r="213" spans="1:11" ht="15" customHeight="1">
      <c r="A213" s="254"/>
      <c r="B213" s="388"/>
      <c r="C213" s="320"/>
      <c r="D213" s="320"/>
      <c r="E213" s="320"/>
      <c r="F213" s="343"/>
      <c r="G213" s="381"/>
      <c r="H213" s="372"/>
      <c r="I213" s="372"/>
      <c r="J213" s="372"/>
      <c r="K213" s="390"/>
    </row>
    <row r="214" spans="1:11" ht="15" customHeight="1">
      <c r="A214" s="254"/>
      <c r="B214" s="388"/>
      <c r="C214" s="320" t="s">
        <v>1444</v>
      </c>
      <c r="D214" s="320"/>
      <c r="E214" s="320"/>
      <c r="F214" s="343">
        <v>1</v>
      </c>
      <c r="G214" s="381"/>
      <c r="H214" s="389" t="s">
        <v>1482</v>
      </c>
      <c r="I214" s="389"/>
      <c r="J214" s="389"/>
      <c r="K214" s="390"/>
    </row>
    <row r="215" spans="1:11" ht="15" customHeight="1">
      <c r="A215" s="254"/>
      <c r="B215" s="388"/>
      <c r="C215" s="320"/>
      <c r="D215" s="320"/>
      <c r="E215" s="320"/>
      <c r="F215" s="343">
        <v>2</v>
      </c>
      <c r="G215" s="381"/>
      <c r="H215" s="389" t="s">
        <v>1483</v>
      </c>
      <c r="I215" s="389"/>
      <c r="J215" s="389"/>
      <c r="K215" s="390"/>
    </row>
    <row r="216" spans="1:11" ht="15" customHeight="1">
      <c r="A216" s="254"/>
      <c r="B216" s="388"/>
      <c r="C216" s="320"/>
      <c r="D216" s="320"/>
      <c r="E216" s="320"/>
      <c r="F216" s="343">
        <v>3</v>
      </c>
      <c r="G216" s="381"/>
      <c r="H216" s="389" t="s">
        <v>1484</v>
      </c>
      <c r="I216" s="389"/>
      <c r="J216" s="389"/>
      <c r="K216" s="390"/>
    </row>
    <row r="217" spans="1:11" ht="15" customHeight="1">
      <c r="A217" s="254"/>
      <c r="B217" s="388"/>
      <c r="C217" s="320"/>
      <c r="D217" s="320"/>
      <c r="E217" s="320"/>
      <c r="F217" s="343">
        <v>4</v>
      </c>
      <c r="G217" s="381"/>
      <c r="H217" s="389" t="s">
        <v>1485</v>
      </c>
      <c r="I217" s="389"/>
      <c r="J217" s="389"/>
      <c r="K217" s="390"/>
    </row>
    <row r="218" spans="1:11" ht="12.75" customHeight="1">
      <c r="A218" s="254"/>
      <c r="B218" s="391"/>
      <c r="C218" s="392"/>
      <c r="D218" s="392"/>
      <c r="E218" s="392"/>
      <c r="F218" s="392"/>
      <c r="G218" s="392"/>
      <c r="H218" s="392"/>
      <c r="I218" s="392"/>
      <c r="J218" s="392"/>
      <c r="K218" s="393"/>
    </row>
  </sheetData>
  <mergeCells count="77">
    <mergeCell ref="H216:J216"/>
    <mergeCell ref="H217:J217"/>
    <mergeCell ref="H209:J209"/>
    <mergeCell ref="H210:J210"/>
    <mergeCell ref="H211:J211"/>
    <mergeCell ref="H212:J212"/>
    <mergeCell ref="H214:J214"/>
    <mergeCell ref="H215:J215"/>
    <mergeCell ref="C102:J102"/>
    <mergeCell ref="C122:J122"/>
    <mergeCell ref="C147:J147"/>
    <mergeCell ref="C165:J165"/>
    <mergeCell ref="C199:J199"/>
    <mergeCell ref="H200:J200"/>
    <mergeCell ref="D59:J59"/>
    <mergeCell ref="D60:J60"/>
    <mergeCell ref="D61:J61"/>
    <mergeCell ref="D62:J62"/>
    <mergeCell ref="D63:J63"/>
    <mergeCell ref="D65:J65"/>
    <mergeCell ref="G44:J44"/>
    <mergeCell ref="G45:J45"/>
    <mergeCell ref="D47:J47"/>
    <mergeCell ref="E48:J48"/>
    <mergeCell ref="E49:J49"/>
    <mergeCell ref="E50:J50"/>
    <mergeCell ref="D31:J31"/>
    <mergeCell ref="D33:J33"/>
    <mergeCell ref="D34:J34"/>
    <mergeCell ref="D35:J35"/>
    <mergeCell ref="G36:J36"/>
    <mergeCell ref="G37:J37"/>
    <mergeCell ref="D17:J17"/>
    <mergeCell ref="F18:J18"/>
    <mergeCell ref="F19:J19"/>
    <mergeCell ref="F20:J20"/>
    <mergeCell ref="F21:J21"/>
    <mergeCell ref="F22:J22"/>
    <mergeCell ref="C3:J3"/>
    <mergeCell ref="C4:J4"/>
    <mergeCell ref="C6:J6"/>
    <mergeCell ref="C7:J7"/>
    <mergeCell ref="C9:J9"/>
    <mergeCell ref="H204:J204"/>
    <mergeCell ref="H205:J205"/>
    <mergeCell ref="H206:J206"/>
    <mergeCell ref="H208:J208"/>
    <mergeCell ref="H202:J202"/>
    <mergeCell ref="H203:J203"/>
    <mergeCell ref="D68:J68"/>
    <mergeCell ref="D69:J69"/>
    <mergeCell ref="D70:J70"/>
    <mergeCell ref="C75:J75"/>
    <mergeCell ref="D66:J66"/>
    <mergeCell ref="D67:J67"/>
    <mergeCell ref="C54:J54"/>
    <mergeCell ref="C55:J55"/>
    <mergeCell ref="C57:J57"/>
    <mergeCell ref="D58:J58"/>
    <mergeCell ref="D51:J51"/>
    <mergeCell ref="C52:J52"/>
    <mergeCell ref="G40:J40"/>
    <mergeCell ref="G41:J41"/>
    <mergeCell ref="G42:J42"/>
    <mergeCell ref="G43:J43"/>
    <mergeCell ref="G38:J38"/>
    <mergeCell ref="G39:J39"/>
    <mergeCell ref="C26:J26"/>
    <mergeCell ref="D27:J27"/>
    <mergeCell ref="D28:J28"/>
    <mergeCell ref="D30:J30"/>
    <mergeCell ref="F23:J23"/>
    <mergeCell ref="C25:J25"/>
    <mergeCell ref="D10:J10"/>
    <mergeCell ref="D11:J11"/>
    <mergeCell ref="D15:J15"/>
    <mergeCell ref="D16:J16"/>
  </mergeCells>
  <pageMargins left="0.7" right="0.7" top="0.78740157499999996" bottom="0.78740157499999996" header="0.3" footer="0.3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412.1 - Stavební práce</vt:lpstr>
      <vt:lpstr>412.2 - Elektroinstalace</vt:lpstr>
      <vt:lpstr>412.3 - Vzduchotechnika</vt:lpstr>
      <vt:lpstr>428 - Výměna oken</vt:lpstr>
      <vt:lpstr>Pokyny k vyplnění</vt:lpstr>
      <vt:lpstr>'412.1 - Stavební práce'!Názvy_tisku</vt:lpstr>
      <vt:lpstr>'412.2 - Elektroinstalace'!Názvy_tisku</vt:lpstr>
      <vt:lpstr>'412.3 - Vzduchotechnika'!Názvy_tisku</vt:lpstr>
      <vt:lpstr>'428 - Výměna oken'!Názvy_tisku</vt:lpstr>
      <vt:lpstr>'Rekapitulace stavby'!Názvy_tisku</vt:lpstr>
      <vt:lpstr>'412.1 - Stavební práce'!Oblast_tisku</vt:lpstr>
      <vt:lpstr>'412.2 - Elektroinstalace'!Oblast_tisku</vt:lpstr>
      <vt:lpstr>'412.3 - Vzduchotechnika'!Oblast_tisku</vt:lpstr>
      <vt:lpstr>'428 - Výměna oken'!Oblast_tisku</vt:lpstr>
      <vt:lpstr>'Pokyny k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Králová</dc:creator>
  <cp:lastModifiedBy>Simona Králová</cp:lastModifiedBy>
  <cp:lastPrinted>2022-02-15T11:49:11Z</cp:lastPrinted>
  <dcterms:created xsi:type="dcterms:W3CDTF">2022-02-15T11:36:03Z</dcterms:created>
  <dcterms:modified xsi:type="dcterms:W3CDTF">2022-02-15T11:49:22Z</dcterms:modified>
</cp:coreProperties>
</file>